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codeName="ThisWorkbook"/>
  <xr:revisionPtr revIDLastSave="0" documentId="13_ncr:1_{D7F34672-1179-44E1-A476-E2FFB698A63D}" xr6:coauthVersionLast="47" xr6:coauthVersionMax="47" xr10:uidLastSave="{00000000-0000-0000-0000-000000000000}"/>
  <bookViews>
    <workbookView xWindow="-120" yWindow="-120" windowWidth="29040" windowHeight="15720" tabRatio="686" xr2:uid="{00000000-000D-0000-FFFF-FFFF00000000}"/>
  </bookViews>
  <sheets>
    <sheet name="JAN 2025" sheetId="2" r:id="rId1"/>
    <sheet name="FEB 2025" sheetId="14" r:id="rId2"/>
    <sheet name="MAR 2025" sheetId="4" r:id="rId3"/>
    <sheet name="APR 2025" sheetId="5" r:id="rId4"/>
    <sheet name="MAY 2025" sheetId="6" r:id="rId5"/>
    <sheet name="JUN 2025" sheetId="7" r:id="rId6"/>
    <sheet name="JUL 2025" sheetId="8" r:id="rId7"/>
    <sheet name="AUG 2025" sheetId="9" r:id="rId8"/>
    <sheet name="SEP 2025" sheetId="10" r:id="rId9"/>
    <sheet name="OCT 2025" sheetId="11" r:id="rId10"/>
    <sheet name="NOV 2025" sheetId="12" r:id="rId11"/>
    <sheet name="DEC 2025" sheetId="13" r:id="rId12"/>
  </sheets>
  <definedNames>
    <definedName name="ColumnTitle1" localSheetId="3">TimeSheet3[[#Headers],[Dates]]</definedName>
    <definedName name="ColumnTitle1" localSheetId="7">TimeSheet3[[#Headers],[Dates]]</definedName>
    <definedName name="ColumnTitle1" localSheetId="11">TimeSheet3[[#Headers],[Dates]]</definedName>
    <definedName name="ColumnTitle1" localSheetId="1">TimeSheet3[[#Headers],[Dates]]</definedName>
    <definedName name="ColumnTitle1" localSheetId="0">TimeSheet3[[#Headers],[Dates]]</definedName>
    <definedName name="ColumnTitle1" localSheetId="6">TimeSheet3[[#Headers],[Dates]]</definedName>
    <definedName name="ColumnTitle1" localSheetId="5">TimeSheet3[[#Headers],[Dates]]</definedName>
    <definedName name="ColumnTitle1" localSheetId="2">TimeSheet3[[#Headers],[Dates]]</definedName>
    <definedName name="ColumnTitle1" localSheetId="4">TimeSheet3[[#Headers],[Dates]]</definedName>
    <definedName name="ColumnTitle1" localSheetId="10">TimeSheet3[[#Headers],[Dates]]</definedName>
    <definedName name="ColumnTitle1" localSheetId="9">TimeSheet3[[#Headers],[Dates]]</definedName>
    <definedName name="ColumnTitle1" localSheetId="8">TimeSheet3[[#Headers],[Dates]]</definedName>
    <definedName name="ColumnTitle1">#REF!</definedName>
    <definedName name="ColumnTitleRegion1..E6.1" localSheetId="3">'APR 2025'!$C$3</definedName>
    <definedName name="ColumnTitleRegion1..E6.1" localSheetId="7">'AUG 2025'!$C$3</definedName>
    <definedName name="ColumnTitleRegion1..E6.1" localSheetId="11">'DEC 2025'!$C$3</definedName>
    <definedName name="ColumnTitleRegion1..E6.1" localSheetId="1">'FEB 2025'!$C$3</definedName>
    <definedName name="ColumnTitleRegion1..E6.1" localSheetId="0">'JAN 2025'!$C$3</definedName>
    <definedName name="ColumnTitleRegion1..E6.1" localSheetId="6">'JUL 2025'!$C$3</definedName>
    <definedName name="ColumnTitleRegion1..E6.1" localSheetId="5">'JUN 2025'!$C$3</definedName>
    <definedName name="ColumnTitleRegion1..E6.1" localSheetId="2">'MAR 2025'!$C$3</definedName>
    <definedName name="ColumnTitleRegion1..E6.1" localSheetId="4">'MAY 2025'!$C$3</definedName>
    <definedName name="ColumnTitleRegion1..E6.1" localSheetId="10">'NOV 2025'!$C$3</definedName>
    <definedName name="ColumnTitleRegion1..E6.1" localSheetId="9">'OCT 2025'!$C$3</definedName>
    <definedName name="ColumnTitleRegion1..E6.1" localSheetId="8">'SEP 2025'!$C$3</definedName>
    <definedName name="ColumnTitleRegion1..E6.1">#REF!</definedName>
    <definedName name="_xlnm.Print_Titles" localSheetId="3">'APR 2025'!$1:$5</definedName>
    <definedName name="_xlnm.Print_Titles" localSheetId="7">'AUG 2025'!$1:$5</definedName>
    <definedName name="_xlnm.Print_Titles" localSheetId="11">'DEC 2025'!$1:$5</definedName>
    <definedName name="_xlnm.Print_Titles" localSheetId="1">'FEB 2025'!$1:$5</definedName>
    <definedName name="_xlnm.Print_Titles" localSheetId="0">'JAN 2025'!$1:$5</definedName>
    <definedName name="_xlnm.Print_Titles" localSheetId="6">'JUL 2025'!$1:$5</definedName>
    <definedName name="_xlnm.Print_Titles" localSheetId="5">'JUN 2025'!$1:$5</definedName>
    <definedName name="_xlnm.Print_Titles" localSheetId="2">'MAR 2025'!$1:$5</definedName>
    <definedName name="_xlnm.Print_Titles" localSheetId="4">'MAY 2025'!$1:$5</definedName>
    <definedName name="_xlnm.Print_Titles" localSheetId="10">'NOV 2025'!$1:$5</definedName>
    <definedName name="_xlnm.Print_Titles" localSheetId="9">'OCT 2025'!$1:$5</definedName>
    <definedName name="_xlnm.Print_Titles" localSheetId="8">'SEP 2025'!$1:$5</definedName>
    <definedName name="WorkweekHours" localSheetId="3">'APR 2025'!$C$4</definedName>
    <definedName name="WorkweekHours" localSheetId="7">'AUG 2025'!$C$4</definedName>
    <definedName name="WorkweekHours" localSheetId="11">'DEC 2025'!$C$4</definedName>
    <definedName name="WorkweekHours" localSheetId="1">'FEB 2025'!$C$4</definedName>
    <definedName name="WorkweekHours" localSheetId="0">'JAN 2025'!$C$4</definedName>
    <definedName name="WorkweekHours" localSheetId="6">'JUL 2025'!$C$4</definedName>
    <definedName name="WorkweekHours" localSheetId="5">'JUN 2025'!$C$4</definedName>
    <definedName name="WorkweekHours" localSheetId="2">'MAR 2025'!$C$4</definedName>
    <definedName name="WorkweekHours" localSheetId="4">'MAY 2025'!$C$4</definedName>
    <definedName name="WorkweekHours" localSheetId="10">'NOV 2025'!$C$4</definedName>
    <definedName name="WorkweekHours" localSheetId="9">'OCT 2025'!$C$4</definedName>
    <definedName name="WorkweekHours" localSheetId="8">'SEP 2025'!$C$4</definedName>
    <definedName name="WorkweekHou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D4" i="14" s="1"/>
  <c r="G6" i="14"/>
  <c r="C4" i="14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C4" i="13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C4" i="12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D4" i="11" s="1"/>
  <c r="C4" i="11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D4" i="10" s="1"/>
  <c r="G6" i="10"/>
  <c r="C4" i="10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D4" i="9" s="1"/>
  <c r="G6" i="9"/>
  <c r="C4" i="9"/>
  <c r="C4" i="8"/>
  <c r="G36" i="8"/>
  <c r="G25" i="8"/>
  <c r="G35" i="8"/>
  <c r="G34" i="8"/>
  <c r="G33" i="8"/>
  <c r="G32" i="8"/>
  <c r="G31" i="8"/>
  <c r="G30" i="8"/>
  <c r="G29" i="8"/>
  <c r="G28" i="8"/>
  <c r="G27" i="8"/>
  <c r="G26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6" i="7"/>
  <c r="C4" i="7"/>
  <c r="C4" i="6"/>
  <c r="G25" i="6"/>
  <c r="G6" i="6"/>
  <c r="C4" i="5"/>
  <c r="G25" i="5"/>
  <c r="G6" i="5"/>
  <c r="G25" i="4"/>
  <c r="G6" i="4"/>
  <c r="C4" i="4"/>
  <c r="C4" i="2"/>
  <c r="G35" i="7"/>
  <c r="G34" i="7"/>
  <c r="G33" i="7"/>
  <c r="G32" i="7"/>
  <c r="G31" i="7"/>
  <c r="G30" i="7"/>
  <c r="G29" i="7"/>
  <c r="G28" i="7"/>
  <c r="G27" i="7"/>
  <c r="G26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36" i="6"/>
  <c r="G35" i="6"/>
  <c r="G34" i="6"/>
  <c r="G33" i="6"/>
  <c r="G32" i="6"/>
  <c r="G31" i="6"/>
  <c r="G30" i="6"/>
  <c r="G29" i="6"/>
  <c r="G28" i="6"/>
  <c r="G27" i="6"/>
  <c r="G26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D4" i="6" s="1"/>
  <c r="E4" i="6" s="1"/>
  <c r="F4" i="6" s="1"/>
  <c r="G35" i="5"/>
  <c r="G34" i="5"/>
  <c r="G33" i="5"/>
  <c r="G32" i="5"/>
  <c r="G31" i="5"/>
  <c r="G30" i="5"/>
  <c r="G29" i="5"/>
  <c r="G28" i="5"/>
  <c r="G27" i="5"/>
  <c r="G26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34" i="4"/>
  <c r="G35" i="4"/>
  <c r="G36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E4" i="14" l="1"/>
  <c r="F4" i="14" s="1"/>
  <c r="D4" i="12"/>
  <c r="E4" i="12" s="1"/>
  <c r="F4" i="12" s="1"/>
  <c r="D4" i="13"/>
  <c r="E4" i="13" s="1"/>
  <c r="F4" i="13" s="1"/>
  <c r="E4" i="11"/>
  <c r="F4" i="11" s="1"/>
  <c r="E4" i="10"/>
  <c r="F4" i="10" s="1"/>
  <c r="E4" i="9"/>
  <c r="F4" i="9" s="1"/>
  <c r="D4" i="8"/>
  <c r="E4" i="8" s="1"/>
  <c r="F4" i="8" s="1"/>
  <c r="D4" i="5"/>
  <c r="E4" i="5" s="1"/>
  <c r="F4" i="5" s="1"/>
  <c r="D4" i="7"/>
  <c r="E4" i="7" s="1"/>
  <c r="F4" i="7" s="1"/>
  <c r="D4" i="2"/>
  <c r="E4" i="2" s="1"/>
  <c r="F4" i="2" s="1"/>
  <c r="G4" i="2" s="1"/>
  <c r="B4" i="14" s="1"/>
  <c r="D4" i="4"/>
  <c r="E4" i="4" s="1"/>
  <c r="F4" i="4" s="1"/>
  <c r="G4" i="14" l="1"/>
  <c r="B4" i="4" s="1"/>
  <c r="G4" i="4" l="1"/>
  <c r="B4" i="5" l="1"/>
  <c r="G4" i="5" s="1"/>
  <c r="B4" i="6" s="1"/>
  <c r="G4" i="6" s="1"/>
  <c r="B4" i="7" s="1"/>
  <c r="G4" i="7" s="1"/>
  <c r="B4" i="8" s="1"/>
  <c r="G4" i="8" s="1"/>
  <c r="B4" i="9" s="1"/>
  <c r="G4" i="9" s="1"/>
  <c r="B4" i="10" s="1"/>
  <c r="G4" i="10" s="1"/>
  <c r="B4" i="11" s="1"/>
  <c r="G4" i="11" s="1"/>
  <c r="B4" i="12" s="1"/>
  <c r="G4" i="12" s="1"/>
  <c r="B4" i="13" s="1"/>
  <c r="G4" i="13" s="1"/>
</calcChain>
</file>

<file path=xl/sharedStrings.xml><?xml version="1.0" encoding="utf-8"?>
<sst xmlns="http://schemas.openxmlformats.org/spreadsheetml/2006/main" count="168" uniqueCount="17">
  <si>
    <t>Time In</t>
  </si>
  <si>
    <t>Lunch Start</t>
  </si>
  <si>
    <t>Lunch End</t>
  </si>
  <si>
    <t>Time Out</t>
  </si>
  <si>
    <t>Hours Worked</t>
  </si>
  <si>
    <t>TIME SHEET</t>
  </si>
  <si>
    <t>REGULAR HOURS                             THIS PAY PERIOD</t>
  </si>
  <si>
    <t>ADDITIONAL HOURS                        THIS PAY PERIOD</t>
  </si>
  <si>
    <t>COMP HRS ACCRUED THIS PAY PERIOD</t>
  </si>
  <si>
    <t>TOTAL COMP HRS                  TO DATE</t>
  </si>
  <si>
    <t>COMP HRS                     CARRIED OVER</t>
  </si>
  <si>
    <t>Dates</t>
  </si>
  <si>
    <t>TOTAL HOURS IN THE PAY PERIOD</t>
  </si>
  <si>
    <t>EMPLOYEE</t>
  </si>
  <si>
    <t>COMP HRS                                 CARRIED OVER</t>
  </si>
  <si>
    <t>COMP HRS                                        CARRIED OVER</t>
  </si>
  <si>
    <t>COMP HRS                                     CARRIED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</si>
</sst>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[$-409]h:mm\ AM/PM;@"/>
    <numFmt numFmtId="165" formatCode="m/d/yy;@"/>
    <numFmt numFmtId="166" formatCode="[&lt;=9999999]###\-####;\(###\)\ ###\-####"/>
    <numFmt numFmtId="167" formatCode="[$-F800]dddd\,\ mmmm\ dd\,\ yyyy"/>
    <numFmt numFmtId="168" formatCode="mm/dd/yy;@"/>
    <numFmt numFmtId="172" formatCode="0.00_);\(0.00\)"/>
  </numFmts>
  <fonts count="19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9" tint="-0.499984740745262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i/>
      <sz val="20"/>
      <color theme="1"/>
      <name val="Arial Narrow"/>
      <family val="2"/>
    </font>
    <font>
      <b/>
      <i/>
      <sz val="20"/>
      <color theme="9" tint="-0.499984740745262"/>
      <name val="Arial Narrow"/>
      <family val="2"/>
    </font>
    <font>
      <sz val="20"/>
      <color theme="0"/>
      <name val="Arial Narrow"/>
      <family val="2"/>
    </font>
    <font>
      <i/>
      <sz val="20"/>
      <name val="Arial Narrow"/>
      <family val="2"/>
    </font>
    <font>
      <b/>
      <sz val="20"/>
      <color theme="0"/>
      <name val="Arial Narrow"/>
      <family val="2"/>
    </font>
    <font>
      <sz val="72"/>
      <color theme="0"/>
      <name val="Arial Narrow"/>
      <family val="2"/>
    </font>
    <font>
      <i/>
      <sz val="20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>
        <bgColor theme="9" tint="0.79998168889431442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53">
    <xf numFmtId="0" fontId="0" fillId="0" borderId="0" xfId="0">
      <alignment horizontal="left"/>
    </xf>
    <xf numFmtId="0" fontId="8" fillId="3" borderId="0" xfId="0" applyFont="1" applyFill="1">
      <alignment horizontal="left"/>
    </xf>
    <xf numFmtId="0" fontId="8" fillId="0" borderId="0" xfId="0" applyFont="1">
      <alignment horizontal="left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8" fillId="3" borderId="0" xfId="0" applyNumberFormat="1" applyFont="1" applyFill="1">
      <alignment horizontal="left"/>
    </xf>
    <xf numFmtId="167" fontId="8" fillId="0" borderId="0" xfId="0" applyNumberFormat="1" applyFont="1">
      <alignment horizontal="left"/>
    </xf>
    <xf numFmtId="0" fontId="8" fillId="4" borderId="0" xfId="0" applyFont="1" applyFill="1">
      <alignment horizontal="left"/>
    </xf>
    <xf numFmtId="0" fontId="8" fillId="5" borderId="0" xfId="0" applyFont="1" applyFill="1">
      <alignment horizontal="left"/>
    </xf>
    <xf numFmtId="164" fontId="10" fillId="6" borderId="0" xfId="8" applyFont="1" applyFill="1" applyBorder="1" applyAlignment="1">
      <alignment horizontal="center" vertical="center"/>
    </xf>
    <xf numFmtId="167" fontId="10" fillId="7" borderId="4" xfId="6" applyNumberFormat="1" applyFont="1" applyFill="1" applyBorder="1" applyAlignment="1">
      <alignment horizontal="center" vertical="center"/>
    </xf>
    <xf numFmtId="4" fontId="10" fillId="7" borderId="5" xfId="7" applyFont="1" applyFill="1" applyBorder="1" applyAlignment="1">
      <alignment horizontal="center" vertical="center"/>
    </xf>
    <xf numFmtId="0" fontId="10" fillId="3" borderId="0" xfId="0" applyFont="1" applyFill="1">
      <alignment horizontal="left"/>
    </xf>
    <xf numFmtId="0" fontId="10" fillId="0" borderId="0" xfId="0" applyFont="1">
      <alignment horizontal="left"/>
    </xf>
    <xf numFmtId="172" fontId="10" fillId="3" borderId="0" xfId="0" applyNumberFormat="1" applyFont="1" applyFill="1">
      <alignment horizontal="left"/>
    </xf>
    <xf numFmtId="172" fontId="10" fillId="0" borderId="0" xfId="0" applyNumberFormat="1" applyFont="1">
      <alignment horizontal="left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>
      <alignment horizontal="left"/>
    </xf>
    <xf numFmtId="0" fontId="14" fillId="0" borderId="0" xfId="0" applyFont="1">
      <alignment horizontal="left"/>
    </xf>
    <xf numFmtId="0" fontId="17" fillId="8" borderId="6" xfId="1" applyFont="1" applyFill="1" applyBorder="1" applyAlignment="1">
      <alignment horizontal="center" vertical="center"/>
    </xf>
    <xf numFmtId="172" fontId="11" fillId="6" borderId="0" xfId="5" applyNumberFormat="1" applyFont="1" applyFill="1" applyBorder="1" applyAlignment="1">
      <alignment horizontal="center" vertical="center"/>
    </xf>
    <xf numFmtId="172" fontId="11" fillId="6" borderId="0" xfId="0" applyNumberFormat="1" applyFont="1" applyFill="1" applyBorder="1" applyAlignment="1">
      <alignment horizontal="center" vertical="center"/>
    </xf>
    <xf numFmtId="167" fontId="10" fillId="7" borderId="3" xfId="6" applyNumberFormat="1" applyFont="1" applyFill="1" applyBorder="1" applyAlignment="1">
      <alignment horizontal="center" vertical="center"/>
    </xf>
    <xf numFmtId="4" fontId="10" fillId="7" borderId="2" xfId="7" applyFont="1" applyFill="1" applyBorder="1" applyAlignment="1">
      <alignment horizontal="center" vertical="center"/>
    </xf>
    <xf numFmtId="167" fontId="11" fillId="6" borderId="7" xfId="2" applyNumberFormat="1" applyFont="1" applyFill="1" applyBorder="1" applyAlignment="1">
      <alignment horizontal="center" vertical="center" wrapText="1"/>
    </xf>
    <xf numFmtId="0" fontId="11" fillId="6" borderId="8" xfId="2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172" fontId="11" fillId="6" borderId="11" xfId="5" applyNumberFormat="1" applyFont="1" applyFill="1" applyBorder="1" applyAlignment="1">
      <alignment horizontal="center" vertical="center"/>
    </xf>
    <xf numFmtId="172" fontId="11" fillId="6" borderId="12" xfId="0" applyNumberFormat="1" applyFont="1" applyFill="1" applyBorder="1" applyAlignment="1">
      <alignment horizontal="center" vertical="center"/>
    </xf>
    <xf numFmtId="167" fontId="16" fillId="9" borderId="10" xfId="0" applyNumberFormat="1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167" fontId="10" fillId="6" borderId="0" xfId="6" applyNumberFormat="1" applyFont="1" applyFill="1" applyBorder="1" applyAlignment="1">
      <alignment horizontal="center" vertical="center"/>
    </xf>
    <xf numFmtId="4" fontId="10" fillId="6" borderId="0" xfId="7" applyFont="1" applyFill="1" applyBorder="1" applyAlignment="1">
      <alignment horizontal="center" vertical="center"/>
    </xf>
    <xf numFmtId="164" fontId="10" fillId="7" borderId="0" xfId="8" applyFont="1" applyFill="1" applyBorder="1" applyAlignment="1">
      <alignment horizontal="center" vertical="center"/>
    </xf>
    <xf numFmtId="164" fontId="10" fillId="6" borderId="13" xfId="8" applyFont="1" applyFill="1" applyBorder="1" applyAlignment="1">
      <alignment horizontal="center" vertical="center"/>
    </xf>
    <xf numFmtId="164" fontId="10" fillId="7" borderId="13" xfId="8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168" fontId="7" fillId="6" borderId="6" xfId="0" applyNumberFormat="1" applyFont="1" applyFill="1" applyBorder="1" applyAlignment="1">
      <alignment horizontal="center" vertical="center"/>
    </xf>
    <xf numFmtId="167" fontId="10" fillId="6" borderId="3" xfId="6" applyNumberFormat="1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0" xfId="0" applyFont="1" applyFill="1">
      <alignment horizontal="left"/>
    </xf>
    <xf numFmtId="0" fontId="10" fillId="10" borderId="0" xfId="0" applyFont="1" applyFill="1">
      <alignment horizontal="left"/>
    </xf>
    <xf numFmtId="172" fontId="10" fillId="10" borderId="0" xfId="0" applyNumberFormat="1" applyFont="1" applyFill="1">
      <alignment horizontal="left"/>
    </xf>
    <xf numFmtId="0" fontId="9" fillId="10" borderId="0" xfId="0" applyFont="1" applyFill="1" applyAlignment="1">
      <alignment horizontal="center" vertical="center"/>
    </xf>
    <xf numFmtId="0" fontId="8" fillId="10" borderId="0" xfId="0" applyFont="1" applyFill="1">
      <alignment horizontal="left"/>
    </xf>
    <xf numFmtId="2" fontId="18" fillId="10" borderId="0" xfId="0" applyNumberFormat="1" applyFont="1" applyFill="1" applyAlignment="1">
      <alignment horizontal="center" vertical="center"/>
    </xf>
    <xf numFmtId="2" fontId="15" fillId="10" borderId="0" xfId="0" applyNumberFormat="1" applyFont="1" applyFill="1" applyAlignment="1">
      <alignment horizontal="center" vertical="center"/>
    </xf>
    <xf numFmtId="172" fontId="15" fillId="10" borderId="0" xfId="0" applyNumberFormat="1" applyFont="1" applyFill="1" applyAlignment="1">
      <alignment horizontal="center" vertical="center"/>
    </xf>
    <xf numFmtId="2" fontId="13" fillId="10" borderId="0" xfId="0" applyNumberFormat="1" applyFont="1" applyFill="1" applyAlignment="1">
      <alignment horizontal="center" vertical="center"/>
    </xf>
    <xf numFmtId="2" fontId="12" fillId="10" borderId="0" xfId="0" applyNumberFormat="1" applyFont="1" applyFill="1" applyAlignment="1">
      <alignment horizontal="center" vertical="center"/>
    </xf>
    <xf numFmtId="4" fontId="10" fillId="7" borderId="0" xfId="7" applyFont="1" applyFill="1" applyBorder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94"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numFmt numFmtId="167" formatCode="[$-F800]dddd\,\ mmmm\ dd\,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border>
        <bottom style="thick">
          <color rgb="FF92D050"/>
        </bottom>
      </border>
    </dxf>
    <dxf>
      <font>
        <strike val="0"/>
        <outline val="0"/>
        <shadow val="0"/>
        <u val="none"/>
        <vertAlign val="baseline"/>
        <sz val="20"/>
        <name val="Arial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20"/>
        <color auto="1"/>
        <name val="Arial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0"/>
        <color theme="0"/>
        <name val="Arial Narrow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92D050"/>
        </left>
        <right style="thick">
          <color rgb="FF92D050"/>
        </right>
        <top/>
        <bottom/>
        <vertical style="thick">
          <color rgb="FF92D050"/>
        </vertical>
        <horizontal/>
      </border>
    </dxf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</dxfs>
  <tableStyles count="1" defaultTableStyle="Time Sheet" defaultPivotStyle="PivotStyleLight16">
    <tableStyle name="Time Sheet" pivot="0" count="2" xr9:uid="{00000000-0011-0000-FFFF-FFFF00000000}">
      <tableStyleElement type="wholeTable" dxfId="193"/>
      <tableStyleElement type="headerRow" dxfId="192"/>
    </tableStyle>
  </tableStyles>
  <colors>
    <mruColors>
      <color rgb="FF669900"/>
      <color rgb="FF99FF99"/>
      <color rgb="FF000000"/>
      <color rgb="FF3399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B9D70C-F413-43DC-871A-896EE0342C18}" name="TimeSheet3" displayName="TimeSheet3" ref="B5:G36" headerRowDxfId="191" dataDxfId="190" totalsRowDxfId="189" headerRowBorderDxfId="188">
  <autoFilter ref="B5:G36" xr:uid="{00000000-0009-0000-0100-000001000000}"/>
  <tableColumns count="6">
    <tableColumn id="1" xr3:uid="{8F227ABA-3D62-4E5E-A3C6-1A94022EC3BE}" name="Dates" totalsRowLabel="Total" dataDxfId="186" totalsRowDxfId="187" dataCellStyle="Date"/>
    <tableColumn id="2" xr3:uid="{18A0AAC0-E73F-4EC7-8CE9-E9F2FEA5D511}" name="Time In" dataDxfId="184" totalsRowDxfId="185" dataCellStyle="Time"/>
    <tableColumn id="3" xr3:uid="{13958E1A-62D3-4720-8370-8900FD38950B}" name="Lunch Start" dataDxfId="182" totalsRowDxfId="183" dataCellStyle="Time"/>
    <tableColumn id="4" xr3:uid="{C4084A6E-65A4-40DB-9E12-751D4112FFF6}" name="Lunch End" dataDxfId="180" totalsRowDxfId="181" dataCellStyle="Time"/>
    <tableColumn id="5" xr3:uid="{DE853B28-BB88-49B6-AFBA-A2F76369C43D}" name="Time Out" dataDxfId="178" totalsRowDxfId="179" dataCellStyle="Time"/>
    <tableColumn id="6" xr3:uid="{E3DBB84F-1935-43F5-A974-EA04E413BBB3}" name="Hours Worked" totalsRowFunction="sum" dataDxfId="176" totalsRowDxfId="177" dataCellStyle="Hours">
      <calculatedColumnFormula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71D39F3-D91C-4101-BCCA-D303F464F94D}" name="TimeSheet3456789101112" displayName="TimeSheet3456789101112" ref="B5:G36" headerRowDxfId="63" dataDxfId="62" totalsRowDxfId="61" headerRowBorderDxfId="60">
  <autoFilter ref="B5:G36" xr:uid="{00000000-0009-0000-0100-000001000000}"/>
  <tableColumns count="6">
    <tableColumn id="1" xr3:uid="{DA1D970B-A905-4397-A2DA-12915CD58E4B}" name="Dates" totalsRowLabel="Total" dataDxfId="58" totalsRowDxfId="59" dataCellStyle="Date"/>
    <tableColumn id="2" xr3:uid="{600A2BC7-02BD-4B38-8393-BB178935B794}" name="Time In" dataDxfId="56" totalsRowDxfId="57" dataCellStyle="Time"/>
    <tableColumn id="3" xr3:uid="{0A5595E2-E227-455C-B248-DB74C8BB573E}" name="Lunch Start" dataDxfId="54" totalsRowDxfId="55" dataCellStyle="Time"/>
    <tableColumn id="4" xr3:uid="{2B349976-4E9A-4F30-B08F-C23A789444CE}" name="Lunch End" dataDxfId="52" totalsRowDxfId="53" dataCellStyle="Time"/>
    <tableColumn id="5" xr3:uid="{C12271AB-CE4F-49DD-B702-ECFFD9626B79}" name="Time Out" dataDxfId="50" totalsRowDxfId="51" dataCellStyle="Time"/>
    <tableColumn id="6" xr3:uid="{C5B7D6FE-B607-4A62-8A3C-B0A686CB5BDF}" name="Hours Worked" totalsRowFunction="sum" dataDxfId="48" totalsRowDxfId="49" dataCellStyle="Hours">
      <calculatedColumnFormula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CA371A-0C4C-434A-B932-63EE61106818}" name="TimeSheet345678910111213" displayName="TimeSheet345678910111213" ref="B5:G36" headerRowDxfId="47" dataDxfId="46" totalsRowDxfId="45" headerRowBorderDxfId="44">
  <autoFilter ref="B5:G36" xr:uid="{00000000-0009-0000-0100-000001000000}"/>
  <tableColumns count="6">
    <tableColumn id="1" xr3:uid="{295A75A6-6E83-4D75-B69A-BD24C1BF4E7C}" name="Dates" totalsRowLabel="Total" dataDxfId="42" totalsRowDxfId="43" dataCellStyle="Date"/>
    <tableColumn id="2" xr3:uid="{FE9835C5-46A0-4573-B7BD-00A2CD55A365}" name="Time In" dataDxfId="40" totalsRowDxfId="41" dataCellStyle="Time"/>
    <tableColumn id="3" xr3:uid="{A03CB5D2-178C-4506-BA22-86045188578C}" name="Lunch Start" dataDxfId="38" totalsRowDxfId="39" dataCellStyle="Time"/>
    <tableColumn id="4" xr3:uid="{587A2B5F-0235-4996-BC69-A874C11B59C3}" name="Lunch End" dataDxfId="36" totalsRowDxfId="37" dataCellStyle="Time"/>
    <tableColumn id="5" xr3:uid="{CC5F9CFC-169A-46F1-8118-3C0C1B3529D0}" name="Time Out" dataDxfId="34" totalsRowDxfId="35" dataCellStyle="Time"/>
    <tableColumn id="6" xr3:uid="{622C4010-8C82-4C69-AD65-1CD05AA523F7}" name="Hours Worked" totalsRowFunction="sum" dataDxfId="32" totalsRowDxfId="33" dataCellStyle="Hours">
      <calculatedColumnFormula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B0971BD-8414-4DCD-B5D0-2BDB9409D240}" name="TimeSheet34567891011121314" displayName="TimeSheet34567891011121314" ref="B5:G36" headerRowDxfId="31" dataDxfId="30" totalsRowDxfId="29" headerRowBorderDxfId="28">
  <autoFilter ref="B5:G36" xr:uid="{00000000-0009-0000-0100-000001000000}"/>
  <tableColumns count="6">
    <tableColumn id="1" xr3:uid="{77BC6803-EEBB-4497-A462-30F955F9950E}" name="Dates" totalsRowLabel="Total" dataDxfId="26" totalsRowDxfId="27" dataCellStyle="Date"/>
    <tableColumn id="2" xr3:uid="{1CF94850-A97C-43F7-8FC2-123319B21ADE}" name="Time In" dataDxfId="24" totalsRowDxfId="25" dataCellStyle="Time"/>
    <tableColumn id="3" xr3:uid="{1346BF7E-EAC1-45DE-AF02-4701C151068F}" name="Lunch Start" dataDxfId="22" totalsRowDxfId="23" dataCellStyle="Time"/>
    <tableColumn id="4" xr3:uid="{71FBCC17-7D97-4185-AF48-7C0A1B9E7668}" name="Lunch End" dataDxfId="20" totalsRowDxfId="21" dataCellStyle="Time"/>
    <tableColumn id="5" xr3:uid="{FB87AA04-9306-49C4-A38C-3D9FE14441F6}" name="Time Out" dataDxfId="18" totalsRowDxfId="19" dataCellStyle="Time"/>
    <tableColumn id="6" xr3:uid="{5D9FF9B4-053F-4B27-930B-42E25AE5DA85}" name="Hours Worked" totalsRowFunction="sum" dataDxfId="16" totalsRowDxfId="17" dataCellStyle="Hours">
      <calculatedColumnFormula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FF314EC-3BFC-448E-B8FD-CDDB312101F2}" name="TimeSheet34515" displayName="TimeSheet34515" ref="B5:G36" headerRowDxfId="15" dataDxfId="14" totalsRowDxfId="13" headerRowBorderDxfId="12">
  <autoFilter ref="B5:G36" xr:uid="{00000000-0009-0000-0100-000001000000}"/>
  <tableColumns count="6">
    <tableColumn id="1" xr3:uid="{78DB9940-A780-49F5-91A1-7FAC415AA1E6}" name="Dates" totalsRowLabel="Total" dataDxfId="10" totalsRowDxfId="11" dataCellStyle="Date"/>
    <tableColumn id="2" xr3:uid="{BAACC7F7-E0D6-4319-9397-538A1956E1A7}" name="Time In" dataDxfId="8" totalsRowDxfId="9" dataCellStyle="Time"/>
    <tableColumn id="3" xr3:uid="{0CCA146A-8C16-4E9C-98BA-5D46BABB3E2F}" name="Lunch Start" dataDxfId="6" totalsRowDxfId="7" dataCellStyle="Time"/>
    <tableColumn id="4" xr3:uid="{EFA89E3B-2E56-4219-A930-B1C59915A9A3}" name="Lunch End" dataDxfId="4" totalsRowDxfId="5" dataCellStyle="Time"/>
    <tableColumn id="5" xr3:uid="{49B00968-A41F-435D-82B5-C548AA96B4F6}" name="Time Out" dataDxfId="2" totalsRowDxfId="3" dataCellStyle="Time"/>
    <tableColumn id="6" xr3:uid="{4CA9C186-F7C8-44C4-BCCB-A09466BDCF16}" name="Hours Worked" totalsRowFunction="sum" dataDxfId="0" totalsRowDxfId="1" dataCellStyle="Hours">
      <calculatedColumnFormula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E8A237-EB60-4C1F-8864-39FB1BCC81E4}" name="TimeSheet345" displayName="TimeSheet345" ref="B5:G36" headerRowDxfId="175" dataDxfId="174" totalsRowDxfId="173" headerRowBorderDxfId="172">
  <autoFilter ref="B5:G36" xr:uid="{00000000-0009-0000-0100-000001000000}"/>
  <tableColumns count="6">
    <tableColumn id="1" xr3:uid="{CD63189C-D03F-47C6-BD63-9A7E985D5D87}" name="Dates" totalsRowLabel="Total" dataDxfId="170" totalsRowDxfId="171" dataCellStyle="Date"/>
    <tableColumn id="2" xr3:uid="{CFA5781F-7242-495D-A66B-6B050698A8C7}" name="Time In" dataDxfId="168" totalsRowDxfId="169" dataCellStyle="Time"/>
    <tableColumn id="3" xr3:uid="{376AA519-7F45-459A-9108-8A55BF8C1252}" name="Lunch Start" dataDxfId="166" totalsRowDxfId="167" dataCellStyle="Time"/>
    <tableColumn id="4" xr3:uid="{41867049-AD06-4D81-B19E-F1FEB5C32156}" name="Lunch End" dataDxfId="164" totalsRowDxfId="165" dataCellStyle="Time"/>
    <tableColumn id="5" xr3:uid="{5529B7D5-B819-4015-A578-A0BC76F10A65}" name="Time Out" dataDxfId="162" totalsRowDxfId="163" dataCellStyle="Time"/>
    <tableColumn id="6" xr3:uid="{2F02C807-F197-4E42-8A18-A0D302F54C1D}" name="Hours Worked" totalsRowFunction="sum" dataDxfId="160" totalsRowDxfId="161" dataCellStyle="Hours">
      <calculatedColumnFormula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0762260-70A7-401E-BDA3-8B47A8895EFF}" name="TimeSheet3456" displayName="TimeSheet3456" ref="B5:G36" headerRowDxfId="159" dataDxfId="158" totalsRowDxfId="157" headerRowBorderDxfId="156">
  <autoFilter ref="B5:G36" xr:uid="{00000000-0009-0000-0100-000001000000}"/>
  <tableColumns count="6">
    <tableColumn id="1" xr3:uid="{05443E42-C900-4051-AC04-88F31D7B268D}" name="Dates" totalsRowLabel="Total" dataDxfId="154" totalsRowDxfId="155" dataCellStyle="Date"/>
    <tableColumn id="2" xr3:uid="{B58BF9A8-486A-41F6-A2B5-BA3332690437}" name="Time In" dataDxfId="152" totalsRowDxfId="153" dataCellStyle="Time"/>
    <tableColumn id="3" xr3:uid="{FCF42C82-1940-4CD9-8155-E5BCCE6360E7}" name="Lunch Start" dataDxfId="150" totalsRowDxfId="151" dataCellStyle="Time"/>
    <tableColumn id="4" xr3:uid="{477647E4-772A-43E1-A36B-5F7336378D8F}" name="Lunch End" dataDxfId="148" totalsRowDxfId="149" dataCellStyle="Time"/>
    <tableColumn id="5" xr3:uid="{08A15E07-AB52-4DD2-992B-D09FE87C06E2}" name="Time Out" dataDxfId="146" totalsRowDxfId="147" dataCellStyle="Time"/>
    <tableColumn id="6" xr3:uid="{392C80A6-4705-46C0-8A0D-D1D5217FC9AE}" name="Hours Worked" totalsRowFunction="sum" dataDxfId="144" totalsRowDxfId="145" dataCellStyle="Hours">
      <calculatedColumnFormula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A0F658-4FD1-4DC6-8297-3850D7C5232E}" name="TimeSheet34567" displayName="TimeSheet34567" ref="B5:G36" headerRowDxfId="143" dataDxfId="142" totalsRowDxfId="141" headerRowBorderDxfId="140">
  <autoFilter ref="B5:G36" xr:uid="{00000000-0009-0000-0100-000001000000}"/>
  <tableColumns count="6">
    <tableColumn id="1" xr3:uid="{893A38CF-F59E-4118-A05A-00E73280EEE9}" name="Dates" totalsRowLabel="Total" dataDxfId="138" totalsRowDxfId="139" dataCellStyle="Date"/>
    <tableColumn id="2" xr3:uid="{AB5E21A3-4BC6-4DDE-9470-4FAA26A6555E}" name="Time In" dataDxfId="136" totalsRowDxfId="137" dataCellStyle="Time"/>
    <tableColumn id="3" xr3:uid="{8607A8FF-B2AF-4228-8857-1D880F5B6C84}" name="Lunch Start" dataDxfId="134" totalsRowDxfId="135" dataCellStyle="Time"/>
    <tableColumn id="4" xr3:uid="{41A16E38-A80E-45F0-917F-836E260B4762}" name="Lunch End" dataDxfId="132" totalsRowDxfId="133" dataCellStyle="Time"/>
    <tableColumn id="5" xr3:uid="{5A1E3CEB-C444-4D4C-8C02-E169B2AB31E4}" name="Time Out" dataDxfId="130" totalsRowDxfId="131" dataCellStyle="Time"/>
    <tableColumn id="6" xr3:uid="{CA4A7DB8-F243-4E6A-9A10-575EE2FCC46F}" name="Hours Worked" totalsRowFunction="sum" dataDxfId="128" totalsRowDxfId="129" dataCellStyle="Hours">
      <calculatedColumnFormula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B76112-49DD-4701-87CD-89F53FA1B9CF}" name="TimeSheet345678" displayName="TimeSheet345678" ref="B5:G36" headerRowDxfId="127" dataDxfId="126" totalsRowDxfId="125" headerRowBorderDxfId="124">
  <autoFilter ref="B5:G36" xr:uid="{00000000-0009-0000-0100-000001000000}"/>
  <tableColumns count="6">
    <tableColumn id="1" xr3:uid="{6E4DDBD9-9E34-47C1-9155-8B050323F37D}" name="Dates" totalsRowLabel="Total" dataDxfId="122" totalsRowDxfId="123" dataCellStyle="Date"/>
    <tableColumn id="2" xr3:uid="{374A360A-A64E-4D5B-87CD-E22B6DED0339}" name="Time In" dataDxfId="120" totalsRowDxfId="121" dataCellStyle="Time"/>
    <tableColumn id="3" xr3:uid="{F9251888-3C64-4DB7-8C5F-D657882C7A52}" name="Lunch Start" dataDxfId="118" totalsRowDxfId="119" dataCellStyle="Time"/>
    <tableColumn id="4" xr3:uid="{F1DDD827-8A84-4ACD-99F0-F6916195F681}" name="Lunch End" dataDxfId="116" totalsRowDxfId="117" dataCellStyle="Time"/>
    <tableColumn id="5" xr3:uid="{213535A4-7BB9-44AE-B651-0B74AE7CC814}" name="Time Out" dataDxfId="114" totalsRowDxfId="115" dataCellStyle="Time"/>
    <tableColumn id="6" xr3:uid="{46C9EBD9-9A8D-46E0-9F3D-459091CE8F5A}" name="Hours Worked" totalsRowFunction="sum" dataDxfId="112" totalsRowDxfId="113" dataCellStyle="Hours">
      <calculatedColumnFormula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867B39-E173-4C90-9FD7-B842BD6B19D9}" name="TimeSheet3456789" displayName="TimeSheet3456789" ref="B5:G36" headerRowDxfId="111" dataDxfId="110" totalsRowDxfId="109" headerRowBorderDxfId="108">
  <autoFilter ref="B5:G36" xr:uid="{00000000-0009-0000-0100-000001000000}"/>
  <tableColumns count="6">
    <tableColumn id="1" xr3:uid="{D0C129AC-5FEC-465B-AEF8-60A678ADC6FC}" name="Dates" totalsRowLabel="Total" dataDxfId="106" totalsRowDxfId="107" dataCellStyle="Date"/>
    <tableColumn id="2" xr3:uid="{7FDFA7F0-7D37-463F-9DE8-EDB190C9F003}" name="Time In" dataDxfId="104" totalsRowDxfId="105" dataCellStyle="Time"/>
    <tableColumn id="3" xr3:uid="{2F4B4F91-61D5-4835-95FF-8593824D6882}" name="Lunch Start" dataDxfId="102" totalsRowDxfId="103" dataCellStyle="Time"/>
    <tableColumn id="4" xr3:uid="{B3BD4DDE-9F2B-445C-B729-CCE55877A39C}" name="Lunch End" dataDxfId="100" totalsRowDxfId="101" dataCellStyle="Time"/>
    <tableColumn id="5" xr3:uid="{FD3C33CF-4FCB-4662-85FA-884E52A25517}" name="Time Out" dataDxfId="98" totalsRowDxfId="99" dataCellStyle="Time"/>
    <tableColumn id="6" xr3:uid="{00310902-9426-4E3B-A569-1AD4AD768D8B}" name="Hours Worked" totalsRowFunction="sum" dataDxfId="96" totalsRowDxfId="97" dataCellStyle="Hours">
      <calculatedColumnFormula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08883E7-9035-44EF-ACAC-AA43A5ECC6CC}" name="TimeSheet345678910" displayName="TimeSheet345678910" ref="B5:G36" headerRowDxfId="95" dataDxfId="94" totalsRowDxfId="93" headerRowBorderDxfId="92">
  <autoFilter ref="B5:G36" xr:uid="{00000000-0009-0000-0100-000001000000}"/>
  <tableColumns count="6">
    <tableColumn id="1" xr3:uid="{9B5C8299-5807-401D-A644-53E1BD4377C7}" name="Dates" totalsRowLabel="Total" dataDxfId="90" totalsRowDxfId="91" dataCellStyle="Date"/>
    <tableColumn id="2" xr3:uid="{CF851FC5-C816-4645-8A0D-CC7F30DC6E9E}" name="Time In" dataDxfId="88" totalsRowDxfId="89" dataCellStyle="Time"/>
    <tableColumn id="3" xr3:uid="{DB39BD9B-24EE-4FFD-A078-EF5F42B05FB7}" name="Lunch Start" dataDxfId="86" totalsRowDxfId="87" dataCellStyle="Time"/>
    <tableColumn id="4" xr3:uid="{063DB273-9CA0-4F53-B3E5-2986B42A6F2E}" name="Lunch End" dataDxfId="84" totalsRowDxfId="85" dataCellStyle="Time"/>
    <tableColumn id="5" xr3:uid="{E1D80190-961B-4657-A909-9ED0F48C87F2}" name="Time Out" dataDxfId="82" totalsRowDxfId="83" dataCellStyle="Time"/>
    <tableColumn id="6" xr3:uid="{9DC1EE43-F777-4B59-8C24-EFC01A3AFD40}" name="Hours Worked" totalsRowFunction="sum" dataDxfId="80" totalsRowDxfId="81" dataCellStyle="Hours">
      <calculatedColumnFormula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CE70E98-BB44-4A56-BFB8-A54F171D56F2}" name="TimeSheet34567891011" displayName="TimeSheet34567891011" ref="B5:G36" headerRowDxfId="79" dataDxfId="78" totalsRowDxfId="77" headerRowBorderDxfId="76">
  <autoFilter ref="B5:G36" xr:uid="{00000000-0009-0000-0100-000001000000}"/>
  <tableColumns count="6">
    <tableColumn id="1" xr3:uid="{8F54CB84-ED41-4BB7-A048-F27E617E7626}" name="Dates" totalsRowLabel="Total" dataDxfId="74" totalsRowDxfId="75" dataCellStyle="Date"/>
    <tableColumn id="2" xr3:uid="{D84B655B-BDBC-448B-916F-F0C7BF39EB53}" name="Time In" dataDxfId="72" totalsRowDxfId="73" dataCellStyle="Time"/>
    <tableColumn id="3" xr3:uid="{B064BB4B-89AA-40E6-8159-CC46E0219582}" name="Lunch Start" dataDxfId="70" totalsRowDxfId="71" dataCellStyle="Time"/>
    <tableColumn id="4" xr3:uid="{745981C8-5B22-4345-8175-9A43BA593A94}" name="Lunch End" dataDxfId="68" totalsRowDxfId="69" dataCellStyle="Time"/>
    <tableColumn id="5" xr3:uid="{A5896453-10A5-45EF-A8C9-744A72101DF2}" name="Time Out" dataDxfId="66" totalsRowDxfId="67" dataCellStyle="Time"/>
    <tableColumn id="6" xr3:uid="{6AA6F7E8-E4E0-48B6-8CD3-AECD4B509316}" name="Hours Worked" totalsRowFunction="sum" dataDxfId="64" totalsRowDxfId="65" dataCellStyle="Hours">
      <calculatedColumnFormula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03B0-B694-4445-8EC6-8ABC64EDAE90}">
  <sheetPr>
    <tabColor theme="1"/>
    <pageSetUpPr fitToPage="1"/>
  </sheetPr>
  <dimension ref="A1:J37"/>
  <sheetViews>
    <sheetView showGridLines="0" tabSelected="1" zoomScaleNormal="100" workbookViewId="0">
      <selection activeCell="D8" sqref="D8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45658</v>
      </c>
      <c r="G2" s="39">
        <v>45687</v>
      </c>
      <c r="H2" s="47"/>
      <c r="I2" s="42"/>
      <c r="J2" s="42"/>
    </row>
    <row r="3" spans="1:10" s="13" customFormat="1" ht="59.25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customHeight="1" x14ac:dyDescent="0.35">
      <c r="A4" s="14"/>
      <c r="B4" s="29">
        <v>0</v>
      </c>
      <c r="C4" s="21">
        <f>SUM(H6:H36)</f>
        <v>184</v>
      </c>
      <c r="D4" s="21">
        <f>SUM(TimeSheet3[Hours Worked])</f>
        <v>16</v>
      </c>
      <c r="E4" s="21">
        <f>D4-WorkweekHours</f>
        <v>-168</v>
      </c>
      <c r="F4" s="22">
        <f>E4*1.5</f>
        <v>-252</v>
      </c>
      <c r="G4" s="30">
        <f>B4+F4</f>
        <v>-252</v>
      </c>
      <c r="H4" s="49"/>
      <c r="I4" s="44"/>
      <c r="J4" s="44"/>
    </row>
    <row r="5" spans="1:10" s="4" customFormat="1" ht="48.75" customHeight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23">
        <v>45658</v>
      </c>
      <c r="C6" s="35">
        <v>0.35416666666666669</v>
      </c>
      <c r="D6" s="35">
        <v>0.54166666666666663</v>
      </c>
      <c r="E6" s="35">
        <v>0.5625</v>
      </c>
      <c r="F6" s="35">
        <v>0.70833333333333337</v>
      </c>
      <c r="G6" s="2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8</v>
      </c>
      <c r="H6" s="51">
        <v>8</v>
      </c>
    </row>
    <row r="7" spans="1:10" ht="49.9" customHeight="1" thickTop="1" thickBot="1" x14ac:dyDescent="0.4">
      <c r="A7" s="1"/>
      <c r="B7" s="33">
        <v>45659</v>
      </c>
      <c r="C7" s="36"/>
      <c r="D7" s="36"/>
      <c r="E7" s="36"/>
      <c r="F7" s="36"/>
      <c r="G7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7" s="51">
        <v>8</v>
      </c>
    </row>
    <row r="8" spans="1:10" ht="49.9" customHeight="1" thickBot="1" x14ac:dyDescent="0.4">
      <c r="A8" s="1"/>
      <c r="B8" s="33">
        <v>45660</v>
      </c>
      <c r="C8" s="36"/>
      <c r="D8" s="36"/>
      <c r="E8" s="36"/>
      <c r="F8" s="36"/>
      <c r="G8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8" s="51">
        <v>8</v>
      </c>
    </row>
    <row r="9" spans="1:10" s="8" customFormat="1" ht="49.9" customHeight="1" thickBot="1" x14ac:dyDescent="0.4">
      <c r="A9" s="7"/>
      <c r="B9" s="33">
        <v>45661</v>
      </c>
      <c r="C9" s="36"/>
      <c r="D9" s="36"/>
      <c r="E9" s="36"/>
      <c r="F9" s="36"/>
      <c r="G9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9" s="51"/>
      <c r="I9" s="46"/>
      <c r="J9" s="46"/>
    </row>
    <row r="10" spans="1:10" s="8" customFormat="1" ht="49.9" customHeight="1" thickBot="1" x14ac:dyDescent="0.4">
      <c r="A10" s="7"/>
      <c r="B10" s="33">
        <v>45662</v>
      </c>
      <c r="C10" s="36"/>
      <c r="D10" s="36"/>
      <c r="E10" s="36"/>
      <c r="F10" s="36"/>
      <c r="G10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0" s="51"/>
      <c r="I10" s="46"/>
      <c r="J10" s="46"/>
    </row>
    <row r="11" spans="1:10" ht="49.9" customHeight="1" thickBot="1" x14ac:dyDescent="0.4">
      <c r="A11" s="1"/>
      <c r="B11" s="33">
        <v>45663</v>
      </c>
      <c r="C11" s="36"/>
      <c r="D11" s="36"/>
      <c r="E11" s="36"/>
      <c r="F11" s="36"/>
      <c r="G11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1" s="51">
        <v>8</v>
      </c>
    </row>
    <row r="12" spans="1:10" ht="49.9" customHeight="1" thickBot="1" x14ac:dyDescent="0.4">
      <c r="A12" s="1"/>
      <c r="B12" s="33">
        <v>45664</v>
      </c>
      <c r="C12" s="36"/>
      <c r="D12" s="36"/>
      <c r="E12" s="36"/>
      <c r="F12" s="36"/>
      <c r="G12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2" s="51">
        <v>8</v>
      </c>
    </row>
    <row r="13" spans="1:10" ht="49.9" customHeight="1" thickBot="1" x14ac:dyDescent="0.4">
      <c r="A13" s="1"/>
      <c r="B13" s="33">
        <v>45665</v>
      </c>
      <c r="C13" s="36"/>
      <c r="D13" s="36"/>
      <c r="E13" s="36"/>
      <c r="F13" s="36"/>
      <c r="G13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3" s="51">
        <v>8</v>
      </c>
    </row>
    <row r="14" spans="1:10" ht="49.9" customHeight="1" thickBot="1" x14ac:dyDescent="0.4">
      <c r="A14" s="1"/>
      <c r="B14" s="33">
        <v>45666</v>
      </c>
      <c r="C14" s="36"/>
      <c r="D14" s="36"/>
      <c r="E14" s="36"/>
      <c r="F14" s="36"/>
      <c r="G14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4" s="51">
        <v>8</v>
      </c>
    </row>
    <row r="15" spans="1:10" ht="49.9" customHeight="1" thickBot="1" x14ac:dyDescent="0.4">
      <c r="A15" s="1"/>
      <c r="B15" s="33">
        <v>45667</v>
      </c>
      <c r="C15" s="36"/>
      <c r="D15" s="36"/>
      <c r="E15" s="36"/>
      <c r="F15" s="36"/>
      <c r="G15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5" s="51">
        <v>8</v>
      </c>
    </row>
    <row r="16" spans="1:10" s="8" customFormat="1" ht="49.9" customHeight="1" thickBot="1" x14ac:dyDescent="0.4">
      <c r="A16" s="7"/>
      <c r="B16" s="33">
        <v>45668</v>
      </c>
      <c r="C16" s="36"/>
      <c r="D16" s="36"/>
      <c r="E16" s="36"/>
      <c r="F16" s="36"/>
      <c r="G16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6" s="51"/>
      <c r="I16" s="46"/>
      <c r="J16" s="46"/>
    </row>
    <row r="17" spans="1:10" s="8" customFormat="1" ht="49.9" customHeight="1" thickBot="1" x14ac:dyDescent="0.4">
      <c r="A17" s="7"/>
      <c r="B17" s="33">
        <v>45669</v>
      </c>
      <c r="C17" s="36"/>
      <c r="D17" s="36"/>
      <c r="E17" s="36"/>
      <c r="F17" s="36"/>
      <c r="G17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7" s="51"/>
      <c r="I17" s="46"/>
      <c r="J17" s="46"/>
    </row>
    <row r="18" spans="1:10" ht="49.9" customHeight="1" thickBot="1" x14ac:dyDescent="0.4">
      <c r="A18" s="1"/>
      <c r="B18" s="33">
        <v>45670</v>
      </c>
      <c r="C18" s="36"/>
      <c r="D18" s="36"/>
      <c r="E18" s="36"/>
      <c r="F18" s="36"/>
      <c r="G18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8" s="51">
        <v>8</v>
      </c>
    </row>
    <row r="19" spans="1:10" ht="49.9" customHeight="1" thickBot="1" x14ac:dyDescent="0.4">
      <c r="A19" s="1"/>
      <c r="B19" s="33">
        <v>45671</v>
      </c>
      <c r="C19" s="36"/>
      <c r="D19" s="36"/>
      <c r="E19" s="36"/>
      <c r="F19" s="36"/>
      <c r="G19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19" s="51">
        <v>8</v>
      </c>
    </row>
    <row r="20" spans="1:10" ht="49.9" customHeight="1" thickBot="1" x14ac:dyDescent="0.4">
      <c r="A20" s="1"/>
      <c r="B20" s="33">
        <v>45672</v>
      </c>
      <c r="C20" s="36"/>
      <c r="D20" s="36"/>
      <c r="E20" s="36"/>
      <c r="F20" s="36"/>
      <c r="G20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0" s="51">
        <v>8</v>
      </c>
    </row>
    <row r="21" spans="1:10" ht="49.9" customHeight="1" thickBot="1" x14ac:dyDescent="0.4">
      <c r="A21" s="1"/>
      <c r="B21" s="33">
        <v>45673</v>
      </c>
      <c r="C21" s="36"/>
      <c r="D21" s="36"/>
      <c r="E21" s="36"/>
      <c r="F21" s="36"/>
      <c r="G21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1" s="51">
        <v>8</v>
      </c>
    </row>
    <row r="22" spans="1:10" ht="49.9" customHeight="1" thickBot="1" x14ac:dyDescent="0.4">
      <c r="A22" s="1"/>
      <c r="B22" s="33">
        <v>45674</v>
      </c>
      <c r="C22" s="36"/>
      <c r="D22" s="36"/>
      <c r="E22" s="36"/>
      <c r="F22" s="36"/>
      <c r="G22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2" s="51">
        <v>8</v>
      </c>
    </row>
    <row r="23" spans="1:10" s="8" customFormat="1" ht="49.9" customHeight="1" thickBot="1" x14ac:dyDescent="0.4">
      <c r="A23" s="7"/>
      <c r="B23" s="33">
        <v>45675</v>
      </c>
      <c r="C23" s="36"/>
      <c r="D23" s="36"/>
      <c r="E23" s="36"/>
      <c r="F23" s="36"/>
      <c r="G23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3" s="51"/>
      <c r="I23" s="46"/>
      <c r="J23" s="46"/>
    </row>
    <row r="24" spans="1:10" s="8" customFormat="1" ht="49.9" customHeight="1" thickBot="1" x14ac:dyDescent="0.4">
      <c r="A24" s="7"/>
      <c r="B24" s="33">
        <v>45676</v>
      </c>
      <c r="C24" s="36"/>
      <c r="D24" s="36"/>
      <c r="E24" s="36"/>
      <c r="F24" s="36"/>
      <c r="G24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4" s="51"/>
      <c r="I24" s="46"/>
      <c r="J24" s="46"/>
    </row>
    <row r="25" spans="1:10" ht="49.9" customHeight="1" thickTop="1" thickBot="1" x14ac:dyDescent="0.4">
      <c r="A25" s="1"/>
      <c r="B25" s="10">
        <v>45677</v>
      </c>
      <c r="C25" s="37">
        <v>0.35416666666666669</v>
      </c>
      <c r="D25" s="37">
        <v>0.54166666666666663</v>
      </c>
      <c r="E25" s="37">
        <v>0.5625</v>
      </c>
      <c r="F25" s="37">
        <v>0.70833333333333337</v>
      </c>
      <c r="G25" s="11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8</v>
      </c>
      <c r="H25" s="51">
        <v>8</v>
      </c>
    </row>
    <row r="26" spans="1:10" ht="49.9" customHeight="1" thickTop="1" thickBot="1" x14ac:dyDescent="0.4">
      <c r="A26" s="1"/>
      <c r="B26" s="33">
        <v>45678</v>
      </c>
      <c r="C26" s="36"/>
      <c r="D26" s="36"/>
      <c r="E26" s="36"/>
      <c r="F26" s="36"/>
      <c r="G26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6" s="51">
        <v>8</v>
      </c>
    </row>
    <row r="27" spans="1:10" ht="49.9" customHeight="1" thickBot="1" x14ac:dyDescent="0.4">
      <c r="A27" s="1"/>
      <c r="B27" s="33">
        <v>45679</v>
      </c>
      <c r="C27" s="36"/>
      <c r="D27" s="36"/>
      <c r="E27" s="36"/>
      <c r="F27" s="36"/>
      <c r="G27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7" s="51">
        <v>8</v>
      </c>
    </row>
    <row r="28" spans="1:10" ht="49.9" customHeight="1" thickBot="1" x14ac:dyDescent="0.4">
      <c r="A28" s="1"/>
      <c r="B28" s="33">
        <v>45680</v>
      </c>
      <c r="C28" s="36"/>
      <c r="D28" s="36"/>
      <c r="E28" s="36"/>
      <c r="F28" s="36"/>
      <c r="G28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8" s="51">
        <v>8</v>
      </c>
    </row>
    <row r="29" spans="1:10" ht="49.9" customHeight="1" thickBot="1" x14ac:dyDescent="0.4">
      <c r="A29" s="1"/>
      <c r="B29" s="33">
        <v>45681</v>
      </c>
      <c r="C29" s="36"/>
      <c r="D29" s="36"/>
      <c r="E29" s="36"/>
      <c r="F29" s="36"/>
      <c r="G29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29" s="51">
        <v>8</v>
      </c>
    </row>
    <row r="30" spans="1:10" s="8" customFormat="1" ht="49.9" customHeight="1" thickBot="1" x14ac:dyDescent="0.4">
      <c r="A30" s="7"/>
      <c r="B30" s="33">
        <v>45682</v>
      </c>
      <c r="C30" s="36"/>
      <c r="D30" s="36"/>
      <c r="E30" s="36"/>
      <c r="F30" s="36"/>
      <c r="G30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0" s="51"/>
      <c r="I30" s="46"/>
      <c r="J30" s="46"/>
    </row>
    <row r="31" spans="1:10" s="8" customFormat="1" ht="49.9" customHeight="1" thickBot="1" x14ac:dyDescent="0.4">
      <c r="A31" s="7"/>
      <c r="B31" s="33">
        <v>45683</v>
      </c>
      <c r="C31" s="36"/>
      <c r="D31" s="36"/>
      <c r="E31" s="36"/>
      <c r="F31" s="36"/>
      <c r="G31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1" s="51"/>
      <c r="I31" s="46"/>
      <c r="J31" s="46"/>
    </row>
    <row r="32" spans="1:10" ht="49.9" customHeight="1" thickBot="1" x14ac:dyDescent="0.4">
      <c r="A32" s="1"/>
      <c r="B32" s="33">
        <v>45684</v>
      </c>
      <c r="C32" s="36"/>
      <c r="D32" s="36"/>
      <c r="E32" s="36"/>
      <c r="F32" s="36"/>
      <c r="G32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2" s="51">
        <v>8</v>
      </c>
    </row>
    <row r="33" spans="1:8" ht="49.9" customHeight="1" thickBot="1" x14ac:dyDescent="0.4">
      <c r="A33" s="1"/>
      <c r="B33" s="33">
        <v>45685</v>
      </c>
      <c r="C33" s="36"/>
      <c r="D33" s="36"/>
      <c r="E33" s="36"/>
      <c r="F33" s="36"/>
      <c r="G33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3" s="51">
        <v>8</v>
      </c>
    </row>
    <row r="34" spans="1:8" ht="49.9" customHeight="1" thickBot="1" x14ac:dyDescent="0.4">
      <c r="A34" s="1"/>
      <c r="B34" s="33">
        <v>45686</v>
      </c>
      <c r="C34" s="36"/>
      <c r="D34" s="36"/>
      <c r="E34" s="36"/>
      <c r="F34" s="36"/>
      <c r="G34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4" s="51">
        <v>8</v>
      </c>
    </row>
    <row r="35" spans="1:8" ht="49.9" customHeight="1" thickBot="1" x14ac:dyDescent="0.4">
      <c r="A35" s="1"/>
      <c r="B35" s="33">
        <v>45687</v>
      </c>
      <c r="C35" s="36"/>
      <c r="D35" s="36"/>
      <c r="E35" s="36"/>
      <c r="F35" s="36"/>
      <c r="G35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5" s="51">
        <v>8</v>
      </c>
    </row>
    <row r="36" spans="1:8" ht="49.9" customHeight="1" thickBot="1" x14ac:dyDescent="0.4">
      <c r="A36" s="1"/>
      <c r="B36" s="33">
        <v>45688</v>
      </c>
      <c r="C36" s="36"/>
      <c r="D36" s="36"/>
      <c r="E36" s="36"/>
      <c r="F36" s="36"/>
      <c r="G36" s="34">
        <f>IFERROR(IF(COUNT(TimeSheet3[[#This Row],[Time In]:[Time Out]])=4,(IF(TimeSheet3[[#This Row],[Time Out]]&lt;TimeSheet3[[#This Row],[Time In]],1,0)+TimeSheet3[[#This Row],[Time Out]])-TimeSheet3[[#This Row],[Lunch End]]+TimeSheet3[[#This Row],[Lunch Start]]-TimeSheet3[[#This Row],[Time In]],IF(AND(LEN(TimeSheet3[[#This Row],[Time In]])&lt;&gt;0,LEN(TimeSheet3[[#This Row],[Time Out]])&lt;&gt;0),(IF(TimeSheet3[[#This Row],[Time Out]]&lt;TimeSheet3[[#This Row],[Time In]],1,0)+TimeSheet3[[#This Row],[Time Out]])-TimeSheet3[[#This Row],[Time In]],0))*24,0)</f>
        <v>0</v>
      </c>
      <c r="H36" s="51">
        <v>8</v>
      </c>
    </row>
    <row r="37" spans="1:8" ht="20.25" customHeight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ABEBC785-714D-4A1D-8082-E27B6B6CD53C}"/>
    <dataValidation allowBlank="1" showInputMessage="1" showErrorMessage="1" prompt="Overtime hours are automatically calculated in this cell" sqref="E4" xr:uid="{E6F82AEE-A74D-4161-847C-793CBCB0E818}"/>
    <dataValidation allowBlank="1" showInputMessage="1" showErrorMessage="1" prompt="Enter Employee Name in this cell" sqref="D2" xr:uid="{09CB4C1F-8D9A-4696-B225-0D70C2D1C624}"/>
    <dataValidation allowBlank="1" showInputMessage="1" showErrorMessage="1" prompt="Hours Worked are automatically calculated in this column under this heading" sqref="G5" xr:uid="{20064FDA-4CB8-4009-B522-0DB24E57CF8C}"/>
    <dataValidation allowBlank="1" showInputMessage="1" showErrorMessage="1" prompt="Enter Time Out in this column under this heading" sqref="F5" xr:uid="{848D126A-C5F9-4D82-8652-DCD578FA7BC4}"/>
    <dataValidation allowBlank="1" showInputMessage="1" showErrorMessage="1" prompt="Enter Lunch End time in this column under this heading" sqref="E5" xr:uid="{92858993-E17C-4999-AD4F-79F7A110F6A8}"/>
    <dataValidation allowBlank="1" showInputMessage="1" showErrorMessage="1" prompt="Enter Lunch Start time in this column under this heading" sqref="D5" xr:uid="{505F4D74-A7DF-478D-826C-6B73BD211313}"/>
    <dataValidation allowBlank="1" showInputMessage="1" showErrorMessage="1" prompt="Enter Time In in this column under this heading" sqref="C5" xr:uid="{8394D603-70E4-4E00-873E-3740DC2EE4BE}"/>
    <dataValidation allowBlank="1" showInputMessage="1" showErrorMessage="1" prompt="Enter Date in this column under this heading. Use heading filters to find specific entries" sqref="B5" xr:uid="{0A5C9061-DA4B-49AE-95D0-BE443EA92789}"/>
    <dataValidation allowBlank="1" showInputMessage="1" showErrorMessage="1" prompt="Overtime Hours are automatically calculated in this cell" sqref="E4" xr:uid="{E98EF71E-0161-4BE6-9419-A50F613FD172}"/>
    <dataValidation allowBlank="1" showInputMessage="1" showErrorMessage="1" prompt="Regular Hours are automatically calculated in this cell" sqref="D4" xr:uid="{1C39DC27-2DDA-4F85-B580-76CC4403BC70}"/>
    <dataValidation allowBlank="1" showInputMessage="1" showErrorMessage="1" prompt="Total Hours Worked are automatically calculated in this cell" sqref="C4" xr:uid="{8F11F839-78BC-4381-9027-C5848B6B4CE8}"/>
    <dataValidation allowBlank="1" showInputMessage="1" showErrorMessage="1" prompt="Enter Total Work Week Hours in this cell" sqref="B4" xr:uid="{0BC424B4-BF27-4BE7-8D31-0B4F0A1C944D}"/>
    <dataValidation allowBlank="1" showInputMessage="1" showErrorMessage="1" prompt="Overtime Hours are automatically calculated in cell below" sqref="E3" xr:uid="{8AB5EDC2-1A74-4CC9-91D8-687F9987FFE2}"/>
    <dataValidation allowBlank="1" showInputMessage="1" showErrorMessage="1" prompt="Regular Hours are automatically calculated in cell below" sqref="D3" xr:uid="{7A73E807-BC2B-4C5F-B72E-451028EEDA58}"/>
    <dataValidation allowBlank="1" showInputMessage="1" showErrorMessage="1" prompt="Total Hours Worked are automatically calculated in cell below" sqref="C3" xr:uid="{896930BD-8111-46E0-902F-C6A02BCC9ED4}"/>
    <dataValidation allowBlank="1" showInputMessage="1" showErrorMessage="1" prompt="Enter Total Work Week Hours in cell below" sqref="B3" xr:uid="{2038469C-A059-44FF-BF56-17828C6F0C82}"/>
    <dataValidation allowBlank="1" showInputMessage="1" showErrorMessage="1" prompt="Enter Manager Name in this cell" sqref="B2" xr:uid="{22E8EB48-6188-4472-AC88-069BA27E9ACC}"/>
    <dataValidation allowBlank="1" showInputMessage="1" showErrorMessage="1" prompt="Title of this worksheet is in this cell.  Enter Employee and Manager details in cells below" sqref="B1" xr:uid="{24A808BF-18B3-4ADE-8699-AEE7568A2307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39D838AA-9603-4530-A03B-E8B31893EC78}"/>
    <dataValidation allowBlank="1" showErrorMessage="1" sqref="B39:G1048576 F38:G38 F3:G4 B2 A2:A1048576 D2:E2 L2:XFD2 B6:G37 H2:I2 H3:XFD1048576 H1:XFD1" xr:uid="{3D6EE4E6-E576-4FDD-99D1-D57D54A0BA71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AB96-86F2-4D7F-A9ED-3AD5820098F3}">
  <sheetPr>
    <tabColor theme="1"/>
    <pageSetUpPr fitToPage="1"/>
  </sheetPr>
  <dimension ref="A1:J37"/>
  <sheetViews>
    <sheetView showGridLines="0" topLeftCell="B1" zoomScaleNormal="100" workbookViewId="0">
      <selection activeCell="B3" sqref="A3:XFD3"/>
    </sheetView>
  </sheetViews>
  <sheetFormatPr defaultColWidth="8.6640625" defaultRowHeight="20.25" customHeight="1" x14ac:dyDescent="0.35"/>
  <cols>
    <col min="1" max="1" width="2.5546875" style="2" customWidth="1"/>
    <col min="2" max="2" width="40.77734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45931</v>
      </c>
      <c r="G2" s="39">
        <v>45961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14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'SEP 2025'!G4</f>
        <v>-2256</v>
      </c>
      <c r="C4" s="21">
        <f>SUM(H6:H36)</f>
        <v>184</v>
      </c>
      <c r="D4" s="21">
        <f>SUM(TimeSheet3456789101112[Hours Worked])</f>
        <v>8</v>
      </c>
      <c r="E4" s="21">
        <f>D4-WorkweekHours</f>
        <v>-176</v>
      </c>
      <c r="F4" s="22">
        <f>E4*1.5</f>
        <v>-264</v>
      </c>
      <c r="G4" s="30">
        <f>B4+F4</f>
        <v>-2520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45931</v>
      </c>
      <c r="C6" s="9"/>
      <c r="D6" s="9"/>
      <c r="E6" s="9"/>
      <c r="F6" s="9"/>
      <c r="G6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45932</v>
      </c>
      <c r="C7" s="36"/>
      <c r="D7" s="36"/>
      <c r="E7" s="36"/>
      <c r="F7" s="36"/>
      <c r="G7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45933</v>
      </c>
      <c r="C8" s="36"/>
      <c r="D8" s="36"/>
      <c r="E8" s="36"/>
      <c r="F8" s="36"/>
      <c r="G8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45934</v>
      </c>
      <c r="C9" s="36"/>
      <c r="D9" s="36"/>
      <c r="E9" s="36"/>
      <c r="F9" s="36"/>
      <c r="G9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9" s="51"/>
      <c r="I9" s="46"/>
      <c r="J9" s="46"/>
    </row>
    <row r="10" spans="1:10" s="8" customFormat="1" ht="49.9" customHeight="1" thickTop="1" thickBot="1" x14ac:dyDescent="0.4">
      <c r="A10" s="7"/>
      <c r="B10" s="40">
        <v>45935</v>
      </c>
      <c r="C10" s="36"/>
      <c r="D10" s="36"/>
      <c r="E10" s="36"/>
      <c r="F10" s="36"/>
      <c r="G10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0" s="51"/>
      <c r="I10" s="46"/>
      <c r="J10" s="46"/>
    </row>
    <row r="11" spans="1:10" ht="49.9" customHeight="1" thickTop="1" thickBot="1" x14ac:dyDescent="0.4">
      <c r="A11" s="1"/>
      <c r="B11" s="40">
        <v>45936</v>
      </c>
      <c r="C11" s="36"/>
      <c r="D11" s="36"/>
      <c r="E11" s="36"/>
      <c r="F11" s="36"/>
      <c r="G11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45937</v>
      </c>
      <c r="C12" s="36"/>
      <c r="D12" s="36"/>
      <c r="E12" s="36"/>
      <c r="F12" s="36"/>
      <c r="G12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45938</v>
      </c>
      <c r="C13" s="36"/>
      <c r="D13" s="36"/>
      <c r="E13" s="36"/>
      <c r="F13" s="36"/>
      <c r="G13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45939</v>
      </c>
      <c r="C14" s="36"/>
      <c r="D14" s="36"/>
      <c r="E14" s="36"/>
      <c r="F14" s="36"/>
      <c r="G14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45940</v>
      </c>
      <c r="C15" s="36"/>
      <c r="D15" s="36"/>
      <c r="E15" s="36"/>
      <c r="F15" s="36"/>
      <c r="G15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45941</v>
      </c>
      <c r="C16" s="36"/>
      <c r="D16" s="36"/>
      <c r="E16" s="36"/>
      <c r="F16" s="36"/>
      <c r="G16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6" s="51"/>
      <c r="I16" s="46"/>
      <c r="J16" s="46"/>
    </row>
    <row r="17" spans="1:10" s="8" customFormat="1" ht="49.9" customHeight="1" thickTop="1" thickBot="1" x14ac:dyDescent="0.4">
      <c r="A17" s="7"/>
      <c r="B17" s="40">
        <v>45942</v>
      </c>
      <c r="C17" s="36"/>
      <c r="D17" s="36"/>
      <c r="E17" s="36"/>
      <c r="F17" s="36"/>
      <c r="G17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7" s="51"/>
      <c r="I17" s="46"/>
      <c r="J17" s="46"/>
    </row>
    <row r="18" spans="1:10" ht="49.9" customHeight="1" thickTop="1" thickBot="1" x14ac:dyDescent="0.4">
      <c r="A18" s="1"/>
      <c r="B18" s="23">
        <v>45943</v>
      </c>
      <c r="C18" s="37">
        <v>0.35416666666666669</v>
      </c>
      <c r="D18" s="37">
        <v>0.54166666666666663</v>
      </c>
      <c r="E18" s="37">
        <v>0.5625</v>
      </c>
      <c r="F18" s="37">
        <v>0.70833333333333337</v>
      </c>
      <c r="G18" s="52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8</v>
      </c>
      <c r="H18" s="51">
        <v>8</v>
      </c>
    </row>
    <row r="19" spans="1:10" ht="49.9" customHeight="1" thickTop="1" thickBot="1" x14ac:dyDescent="0.4">
      <c r="A19" s="1"/>
      <c r="B19" s="40">
        <v>45944</v>
      </c>
      <c r="C19" s="36"/>
      <c r="D19" s="36"/>
      <c r="E19" s="36"/>
      <c r="F19" s="36"/>
      <c r="G19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45945</v>
      </c>
      <c r="C20" s="36"/>
      <c r="D20" s="36"/>
      <c r="E20" s="36"/>
      <c r="F20" s="36"/>
      <c r="G20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45946</v>
      </c>
      <c r="C21" s="36"/>
      <c r="D21" s="36"/>
      <c r="E21" s="36"/>
      <c r="F21" s="36"/>
      <c r="G21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45947</v>
      </c>
      <c r="C22" s="36"/>
      <c r="D22" s="36"/>
      <c r="E22" s="36"/>
      <c r="F22" s="36"/>
      <c r="G22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45948</v>
      </c>
      <c r="C23" s="36"/>
      <c r="D23" s="36"/>
      <c r="E23" s="36"/>
      <c r="F23" s="36"/>
      <c r="G23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3" s="51"/>
      <c r="I23" s="46"/>
      <c r="J23" s="46"/>
    </row>
    <row r="24" spans="1:10" s="8" customFormat="1" ht="49.9" customHeight="1" thickTop="1" thickBot="1" x14ac:dyDescent="0.4">
      <c r="A24" s="7"/>
      <c r="B24" s="40">
        <v>45949</v>
      </c>
      <c r="C24" s="36"/>
      <c r="D24" s="36"/>
      <c r="E24" s="36"/>
      <c r="F24" s="36"/>
      <c r="G24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4" s="51"/>
      <c r="I24" s="46"/>
      <c r="J24" s="46"/>
    </row>
    <row r="25" spans="1:10" ht="49.9" customHeight="1" thickTop="1" thickBot="1" x14ac:dyDescent="0.4">
      <c r="A25" s="1"/>
      <c r="B25" s="40">
        <v>45950</v>
      </c>
      <c r="C25" s="36"/>
      <c r="D25" s="36"/>
      <c r="E25" s="36"/>
      <c r="F25" s="36"/>
      <c r="G25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45951</v>
      </c>
      <c r="C26" s="36"/>
      <c r="D26" s="36"/>
      <c r="E26" s="36"/>
      <c r="F26" s="36"/>
      <c r="G26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45952</v>
      </c>
      <c r="C27" s="36"/>
      <c r="D27" s="36"/>
      <c r="E27" s="36"/>
      <c r="F27" s="36"/>
      <c r="G27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45953</v>
      </c>
      <c r="C28" s="36"/>
      <c r="D28" s="36"/>
      <c r="E28" s="36"/>
      <c r="F28" s="36"/>
      <c r="G28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45954</v>
      </c>
      <c r="C29" s="36"/>
      <c r="D29" s="36"/>
      <c r="E29" s="36"/>
      <c r="F29" s="36"/>
      <c r="G29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45955</v>
      </c>
      <c r="C30" s="36"/>
      <c r="D30" s="36"/>
      <c r="E30" s="36"/>
      <c r="F30" s="36"/>
      <c r="G30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0" s="51"/>
      <c r="I30" s="46"/>
      <c r="J30" s="46"/>
    </row>
    <row r="31" spans="1:10" s="8" customFormat="1" ht="49.9" customHeight="1" thickTop="1" thickBot="1" x14ac:dyDescent="0.4">
      <c r="A31" s="7"/>
      <c r="B31" s="40">
        <v>45956</v>
      </c>
      <c r="C31" s="36"/>
      <c r="D31" s="36"/>
      <c r="E31" s="36"/>
      <c r="F31" s="36"/>
      <c r="G31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1" s="51"/>
      <c r="I31" s="46"/>
      <c r="J31" s="46"/>
    </row>
    <row r="32" spans="1:10" ht="49.9" customHeight="1" thickTop="1" thickBot="1" x14ac:dyDescent="0.4">
      <c r="A32" s="1"/>
      <c r="B32" s="40">
        <v>45957</v>
      </c>
      <c r="C32" s="36"/>
      <c r="D32" s="36"/>
      <c r="E32" s="36"/>
      <c r="F32" s="36"/>
      <c r="G32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45958</v>
      </c>
      <c r="C33" s="36"/>
      <c r="D33" s="36"/>
      <c r="E33" s="36"/>
      <c r="F33" s="36"/>
      <c r="G33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45959</v>
      </c>
      <c r="C34" s="36"/>
      <c r="D34" s="36"/>
      <c r="E34" s="36"/>
      <c r="F34" s="36"/>
      <c r="G34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45960</v>
      </c>
      <c r="C35" s="36"/>
      <c r="D35" s="36"/>
      <c r="E35" s="36"/>
      <c r="F35" s="36"/>
      <c r="G35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>
        <v>45961</v>
      </c>
      <c r="C36" s="36"/>
      <c r="D36" s="36"/>
      <c r="E36" s="36"/>
      <c r="F36" s="36"/>
      <c r="G36" s="34">
        <f>IFERROR(IF(COUNT(TimeSheet3456789101112[[#This Row],[Time In]:[Time Out]])=4,(IF(TimeSheet3456789101112[[#This Row],[Time Out]]&lt;TimeSheet3456789101112[[#This Row],[Time In]],1,0)+TimeSheet3456789101112[[#This Row],[Time Out]])-TimeSheet3456789101112[[#This Row],[Lunch End]]+TimeSheet3456789101112[[#This Row],[Lunch Start]]-TimeSheet3456789101112[[#This Row],[Time In]],IF(AND(LEN(TimeSheet3456789101112[[#This Row],[Time In]])&lt;&gt;0,LEN(TimeSheet3456789101112[[#This Row],[Time Out]])&lt;&gt;0),(IF(TimeSheet3456789101112[[#This Row],[Time Out]]&lt;TimeSheet3456789101112[[#This Row],[Time In]],1,0)+TimeSheet3456789101112[[#This Row],[Time Out]])-TimeSheet3456789101112[[#This Row],[Time In]],0))*24,0)</f>
        <v>0</v>
      </c>
      <c r="H36" s="51">
        <v>8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A2:A1048576 H1:XFD1 H3:XFD1048576 H2:I2 B6:G37" xr:uid="{BE96053F-7FB3-444D-B41D-FD9A27992225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489F0361-35A7-44D5-ACFA-501CEFA1FAAB}"/>
    <dataValidation allowBlank="1" showInputMessage="1" showErrorMessage="1" prompt="Title of this worksheet is in this cell.  Enter Employee and Manager details in cells below" sqref="B1" xr:uid="{AB838E1A-A74D-4B49-9281-65F7B981AA27}"/>
    <dataValidation allowBlank="1" showInputMessage="1" showErrorMessage="1" prompt="Enter Manager Name in this cell" sqref="B2" xr:uid="{3D2CAB4B-6546-4BEB-BA44-ADFDD7CF1BFD}"/>
    <dataValidation allowBlank="1" showInputMessage="1" showErrorMessage="1" prompt="Enter Total Work Week Hours in cell below" sqref="B3" xr:uid="{EC9AD071-7E81-48B0-AD5E-9B8CCD69D32A}"/>
    <dataValidation allowBlank="1" showInputMessage="1" showErrorMessage="1" prompt="Total Hours Worked are automatically calculated in cell below" sqref="C3" xr:uid="{17E2EC76-5891-400D-8F22-8F64A18F565F}"/>
    <dataValidation allowBlank="1" showInputMessage="1" showErrorMessage="1" prompt="Regular Hours are automatically calculated in cell below" sqref="D3" xr:uid="{B0841EC5-DEA2-434C-90B8-2BD50B6F9654}"/>
    <dataValidation allowBlank="1" showInputMessage="1" showErrorMessage="1" prompt="Overtime Hours are automatically calculated in cell below" sqref="E3" xr:uid="{80A6FF79-319F-4DA0-9A06-0A66C2FE26F8}"/>
    <dataValidation allowBlank="1" showInputMessage="1" showErrorMessage="1" prompt="Enter Total Work Week Hours in this cell" sqref="B4" xr:uid="{C88704B3-B4A8-4443-8859-D92C1C3E9792}"/>
    <dataValidation allowBlank="1" showInputMessage="1" showErrorMessage="1" prompt="Total Hours Worked are automatically calculated in this cell" sqref="C4" xr:uid="{F47E9A56-3A5F-4E8E-AF47-EA6008F884CB}"/>
    <dataValidation allowBlank="1" showInputMessage="1" showErrorMessage="1" prompt="Regular Hours are automatically calculated in this cell" sqref="D4" xr:uid="{043F00CB-57BD-4604-BF25-29CA1E6AC8A0}"/>
    <dataValidation allowBlank="1" showInputMessage="1" showErrorMessage="1" prompt="Overtime Hours are automatically calculated in this cell" sqref="E4" xr:uid="{2A2B1093-4F6C-434D-87E4-CC464D07941A}"/>
    <dataValidation allowBlank="1" showInputMessage="1" showErrorMessage="1" prompt="Enter Date in this column under this heading. Use heading filters to find specific entries" sqref="B5" xr:uid="{E5353106-6F2C-4E2F-8614-48D320051435}"/>
    <dataValidation allowBlank="1" showInputMessage="1" showErrorMessage="1" prompt="Enter Time In in this column under this heading" sqref="C5" xr:uid="{E2A4AB03-2565-4088-AEC6-BF15C2F61AA2}"/>
    <dataValidation allowBlank="1" showInputMessage="1" showErrorMessage="1" prompt="Enter Lunch Start time in this column under this heading" sqref="D5" xr:uid="{107A1378-B49C-45E1-96CE-23DFB7D8F4B5}"/>
    <dataValidation allowBlank="1" showInputMessage="1" showErrorMessage="1" prompt="Enter Lunch End time in this column under this heading" sqref="E5" xr:uid="{F3F95111-E772-428E-8296-0760D98EF51E}"/>
    <dataValidation allowBlank="1" showInputMessage="1" showErrorMessage="1" prompt="Enter Time Out in this column under this heading" sqref="F5" xr:uid="{1229AFE9-3B19-428C-AE7C-500717535DF7}"/>
    <dataValidation allowBlank="1" showInputMessage="1" showErrorMessage="1" prompt="Hours Worked are automatically calculated in this column under this heading" sqref="G5" xr:uid="{D9FC75D7-F3A5-462C-AB9E-2F88B0EE6806}"/>
    <dataValidation allowBlank="1" showInputMessage="1" showErrorMessage="1" prompt="Enter Employee Name in this cell" sqref="D2" xr:uid="{D6DE5018-AE45-4CC1-AE33-005F557C5305}"/>
    <dataValidation allowBlank="1" showInputMessage="1" showErrorMessage="1" prompt="Overtime hours are automatically calculated in this cell" sqref="E4" xr:uid="{5BF0E607-1CA4-4318-B6B5-930BD40A3936}"/>
    <dataValidation allowBlank="1" showInputMessage="1" showErrorMessage="1" prompt="Overtime hours are calculated in the cell below" sqref="E3" xr:uid="{BDB2C33C-9090-4DE0-8F91-87CD31F7FA49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61F3-A4F7-48EE-B38E-B46831ADCDB5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9.218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45962</v>
      </c>
      <c r="G2" s="39">
        <v>45991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15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'OCT 2025'!G4</f>
        <v>-2520</v>
      </c>
      <c r="C4" s="21">
        <f>SUM(H6:H36)</f>
        <v>160</v>
      </c>
      <c r="D4" s="21">
        <f>SUM(TimeSheet345678910111213[Hours Worked])</f>
        <v>24</v>
      </c>
      <c r="E4" s="21">
        <f>D4-WorkweekHours</f>
        <v>-136</v>
      </c>
      <c r="F4" s="22">
        <f>E4*1.5</f>
        <v>-204</v>
      </c>
      <c r="G4" s="30">
        <f>B4+F4</f>
        <v>-2724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45962</v>
      </c>
      <c r="C6" s="9"/>
      <c r="D6" s="9"/>
      <c r="E6" s="9"/>
      <c r="F6" s="9"/>
      <c r="G6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7" spans="1:10" ht="49.9" customHeight="1" thickTop="1" thickBot="1" x14ac:dyDescent="0.4">
      <c r="A7" s="1"/>
      <c r="B7" s="40">
        <v>45963</v>
      </c>
      <c r="C7" s="36"/>
      <c r="D7" s="36"/>
      <c r="E7" s="36"/>
      <c r="F7" s="36"/>
      <c r="G7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8" spans="1:10" ht="49.9" customHeight="1" thickTop="1" thickBot="1" x14ac:dyDescent="0.4">
      <c r="A8" s="1"/>
      <c r="B8" s="40">
        <v>45964</v>
      </c>
      <c r="C8" s="36"/>
      <c r="D8" s="36"/>
      <c r="E8" s="36"/>
      <c r="F8" s="36"/>
      <c r="G8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45965</v>
      </c>
      <c r="C9" s="36"/>
      <c r="D9" s="36"/>
      <c r="E9" s="36"/>
      <c r="F9" s="36"/>
      <c r="G9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45966</v>
      </c>
      <c r="C10" s="36"/>
      <c r="D10" s="36"/>
      <c r="E10" s="36"/>
      <c r="F10" s="36"/>
      <c r="G10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45967</v>
      </c>
      <c r="C11" s="36"/>
      <c r="D11" s="36"/>
      <c r="E11" s="36"/>
      <c r="F11" s="36"/>
      <c r="G11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45968</v>
      </c>
      <c r="C12" s="36"/>
      <c r="D12" s="36"/>
      <c r="E12" s="36"/>
      <c r="F12" s="36"/>
      <c r="G12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45969</v>
      </c>
      <c r="C13" s="36"/>
      <c r="D13" s="36"/>
      <c r="E13" s="36"/>
      <c r="F13" s="36"/>
      <c r="G13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14" spans="1:10" ht="49.9" customHeight="1" thickTop="1" thickBot="1" x14ac:dyDescent="0.4">
      <c r="A14" s="1"/>
      <c r="B14" s="40">
        <v>45970</v>
      </c>
      <c r="C14" s="36"/>
      <c r="D14" s="36"/>
      <c r="E14" s="36"/>
      <c r="F14" s="36"/>
      <c r="G14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15" spans="1:10" ht="49.9" customHeight="1" thickTop="1" thickBot="1" x14ac:dyDescent="0.4">
      <c r="A15" s="1"/>
      <c r="B15" s="40">
        <v>45971</v>
      </c>
      <c r="C15" s="36"/>
      <c r="D15" s="36"/>
      <c r="E15" s="36"/>
      <c r="F15" s="36"/>
      <c r="G15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23">
        <v>45972</v>
      </c>
      <c r="C16" s="37">
        <v>0.35416666666666669</v>
      </c>
      <c r="D16" s="37">
        <v>0.54166666666666663</v>
      </c>
      <c r="E16" s="37">
        <v>0.5625</v>
      </c>
      <c r="F16" s="37">
        <v>0.70833333333333337</v>
      </c>
      <c r="G16" s="52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8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45973</v>
      </c>
      <c r="C17" s="36"/>
      <c r="D17" s="36"/>
      <c r="E17" s="36"/>
      <c r="F17" s="36"/>
      <c r="G17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45974</v>
      </c>
      <c r="C18" s="36"/>
      <c r="D18" s="36"/>
      <c r="E18" s="36"/>
      <c r="F18" s="36"/>
      <c r="G18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45975</v>
      </c>
      <c r="C19" s="36"/>
      <c r="D19" s="36"/>
      <c r="E19" s="36"/>
      <c r="F19" s="36"/>
      <c r="G19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45976</v>
      </c>
      <c r="C20" s="36"/>
      <c r="D20" s="36"/>
      <c r="E20" s="36"/>
      <c r="F20" s="36"/>
      <c r="G20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21" spans="1:10" ht="49.9" customHeight="1" thickTop="1" thickBot="1" x14ac:dyDescent="0.4">
      <c r="A21" s="1"/>
      <c r="B21" s="40">
        <v>45977</v>
      </c>
      <c r="C21" s="36"/>
      <c r="D21" s="36"/>
      <c r="E21" s="36"/>
      <c r="F21" s="36"/>
      <c r="G21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22" spans="1:10" ht="49.9" customHeight="1" thickTop="1" thickBot="1" x14ac:dyDescent="0.4">
      <c r="A22" s="1"/>
      <c r="B22" s="40">
        <v>45978</v>
      </c>
      <c r="C22" s="36"/>
      <c r="D22" s="36"/>
      <c r="E22" s="36"/>
      <c r="F22" s="36"/>
      <c r="G22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45979</v>
      </c>
      <c r="C23" s="36"/>
      <c r="D23" s="36"/>
      <c r="E23" s="36"/>
      <c r="F23" s="36"/>
      <c r="G23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45980</v>
      </c>
      <c r="C24" s="36"/>
      <c r="D24" s="36"/>
      <c r="E24" s="36"/>
      <c r="F24" s="36"/>
      <c r="G24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45981</v>
      </c>
      <c r="C25" s="36"/>
      <c r="D25" s="36"/>
      <c r="E25" s="36"/>
      <c r="F25" s="36"/>
      <c r="G25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45982</v>
      </c>
      <c r="C26" s="36"/>
      <c r="D26" s="36"/>
      <c r="E26" s="36"/>
      <c r="F26" s="36"/>
      <c r="G26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45983</v>
      </c>
      <c r="C27" s="36"/>
      <c r="D27" s="36"/>
      <c r="E27" s="36"/>
      <c r="F27" s="36"/>
      <c r="G27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28" spans="1:10" ht="49.9" customHeight="1" thickTop="1" thickBot="1" x14ac:dyDescent="0.4">
      <c r="A28" s="1"/>
      <c r="B28" s="40">
        <v>45984</v>
      </c>
      <c r="C28" s="36"/>
      <c r="D28" s="36"/>
      <c r="E28" s="36"/>
      <c r="F28" s="36"/>
      <c r="G28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29" spans="1:10" ht="49.9" customHeight="1" thickTop="1" thickBot="1" x14ac:dyDescent="0.4">
      <c r="A29" s="1"/>
      <c r="B29" s="40">
        <v>45985</v>
      </c>
      <c r="C29" s="36"/>
      <c r="D29" s="36"/>
      <c r="E29" s="36"/>
      <c r="F29" s="36"/>
      <c r="G29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45986</v>
      </c>
      <c r="C30" s="36"/>
      <c r="D30" s="36"/>
      <c r="E30" s="36"/>
      <c r="F30" s="36"/>
      <c r="G30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45987</v>
      </c>
      <c r="C31" s="36"/>
      <c r="D31" s="36"/>
      <c r="E31" s="36"/>
      <c r="F31" s="36"/>
      <c r="G31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23">
        <v>45988</v>
      </c>
      <c r="C32" s="37">
        <v>0.35416666666666669</v>
      </c>
      <c r="D32" s="37">
        <v>0.54166666666666663</v>
      </c>
      <c r="E32" s="37">
        <v>0.5625</v>
      </c>
      <c r="F32" s="37">
        <v>0.70833333333333337</v>
      </c>
      <c r="G32" s="52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8</v>
      </c>
      <c r="H32" s="51">
        <v>8</v>
      </c>
    </row>
    <row r="33" spans="1:8" ht="49.9" customHeight="1" thickTop="1" thickBot="1" x14ac:dyDescent="0.4">
      <c r="A33" s="1"/>
      <c r="B33" s="23">
        <v>45989</v>
      </c>
      <c r="C33" s="37">
        <v>0.35416666666666669</v>
      </c>
      <c r="D33" s="37">
        <v>0.54166666666666663</v>
      </c>
      <c r="E33" s="37">
        <v>0.5625</v>
      </c>
      <c r="F33" s="37">
        <v>0.70833333333333337</v>
      </c>
      <c r="G33" s="52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8</v>
      </c>
      <c r="H33" s="51">
        <v>8</v>
      </c>
    </row>
    <row r="34" spans="1:8" ht="49.9" customHeight="1" thickTop="1" thickBot="1" x14ac:dyDescent="0.4">
      <c r="A34" s="1"/>
      <c r="B34" s="40">
        <v>45990</v>
      </c>
      <c r="C34" s="36"/>
      <c r="D34" s="36"/>
      <c r="E34" s="36"/>
      <c r="F34" s="36"/>
      <c r="G34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35" spans="1:8" ht="49.9" customHeight="1" thickTop="1" thickBot="1" x14ac:dyDescent="0.4">
      <c r="A35" s="1"/>
      <c r="B35" s="40">
        <v>45991</v>
      </c>
      <c r="C35" s="36"/>
      <c r="D35" s="36"/>
      <c r="E35" s="36"/>
      <c r="F35" s="36"/>
      <c r="G35" s="34">
        <f>IFERROR(IF(COUNT(TimeSheet345678910111213[[#This Row],[Time In]:[Time Out]])=4,(IF(TimeSheet345678910111213[[#This Row],[Time Out]]&lt;TimeSheet345678910111213[[#This Row],[Time In]],1,0)+TimeSheet345678910111213[[#This Row],[Time Out]])-TimeSheet345678910111213[[#This Row],[Lunch End]]+TimeSheet345678910111213[[#This Row],[Lunch Start]]-TimeSheet345678910111213[[#This Row],[Time In]],IF(AND(LEN(TimeSheet345678910111213[[#This Row],[Time In]])&lt;&gt;0,LEN(TimeSheet345678910111213[[#This Row],[Time Out]])&lt;&gt;0),(IF(TimeSheet345678910111213[[#This Row],[Time Out]]&lt;TimeSheet345678910111213[[#This Row],[Time In]],1,0)+TimeSheet345678910111213[[#This Row],[Time Out]])-TimeSheet345678910111213[[#This Row],[Time In]],0))*24,0)</f>
        <v>0</v>
      </c>
    </row>
    <row r="36" spans="1:8" ht="49.9" customHeight="1" thickTop="1" thickBot="1" x14ac:dyDescent="0.4">
      <c r="A36" s="1"/>
      <c r="B36" s="40"/>
      <c r="C36" s="36"/>
      <c r="D36" s="36"/>
      <c r="E36" s="36"/>
      <c r="F36" s="36"/>
      <c r="G36" s="34"/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4C3AE3F6-AFD3-4A7E-9758-3474283AFC8B}"/>
    <dataValidation allowBlank="1" showInputMessage="1" showErrorMessage="1" prompt="Overtime hours are automatically calculated in this cell" sqref="E4" xr:uid="{50E58176-2AB7-445A-8682-40330EA3B6F5}"/>
    <dataValidation allowBlank="1" showInputMessage="1" showErrorMessage="1" prompt="Enter Employee Name in this cell" sqref="D2" xr:uid="{925EB04A-197A-4C14-BD9E-9A9DCD300515}"/>
    <dataValidation allowBlank="1" showInputMessage="1" showErrorMessage="1" prompt="Hours Worked are automatically calculated in this column under this heading" sqref="G5" xr:uid="{A5370C4B-F1FE-46C8-A04C-730762875772}"/>
    <dataValidation allowBlank="1" showInputMessage="1" showErrorMessage="1" prompt="Enter Time Out in this column under this heading" sqref="F5" xr:uid="{DEB9DF2C-9176-4E5F-A8E4-82E0B953055E}"/>
    <dataValidation allowBlank="1" showInputMessage="1" showErrorMessage="1" prompt="Enter Lunch End time in this column under this heading" sqref="E5" xr:uid="{6A32B3BA-92A1-4B8B-9360-05425473A360}"/>
    <dataValidation allowBlank="1" showInputMessage="1" showErrorMessage="1" prompt="Enter Lunch Start time in this column under this heading" sqref="D5" xr:uid="{077F799C-6349-474E-B1AC-092CAC1216FD}"/>
    <dataValidation allowBlank="1" showInputMessage="1" showErrorMessage="1" prompt="Enter Time In in this column under this heading" sqref="C5" xr:uid="{37D814AF-1BF8-4471-A6BB-3143AE10FA37}"/>
    <dataValidation allowBlank="1" showInputMessage="1" showErrorMessage="1" prompt="Enter Date in this column under this heading. Use heading filters to find specific entries" sqref="B5" xr:uid="{F4343170-23B1-4270-B22D-C5A55162F4E0}"/>
    <dataValidation allowBlank="1" showInputMessage="1" showErrorMessage="1" prompt="Overtime Hours are automatically calculated in this cell" sqref="E4" xr:uid="{EDEC4F15-9D17-4B4E-A92D-2AD682DF4065}"/>
    <dataValidation allowBlank="1" showInputMessage="1" showErrorMessage="1" prompt="Regular Hours are automatically calculated in this cell" sqref="D4" xr:uid="{DB95F445-6421-433B-9AF2-7C73CC3EAC41}"/>
    <dataValidation allowBlank="1" showInputMessage="1" showErrorMessage="1" prompt="Total Hours Worked are automatically calculated in this cell" sqref="C4" xr:uid="{14632343-9E36-435E-A581-6AC5FF8C939E}"/>
    <dataValidation allowBlank="1" showInputMessage="1" showErrorMessage="1" prompt="Enter Total Work Week Hours in this cell" sqref="B4" xr:uid="{938E16BD-99F5-4CFB-8BC1-C58609ED1590}"/>
    <dataValidation allowBlank="1" showInputMessage="1" showErrorMessage="1" prompt="Overtime Hours are automatically calculated in cell below" sqref="E3" xr:uid="{685FD804-21AC-4C40-AE00-726DF508B308}"/>
    <dataValidation allowBlank="1" showInputMessage="1" showErrorMessage="1" prompt="Regular Hours are automatically calculated in cell below" sqref="D3" xr:uid="{BD5B064E-03A6-4D11-8CE9-272CCB91DC47}"/>
    <dataValidation allowBlank="1" showInputMessage="1" showErrorMessage="1" prompt="Total Hours Worked are automatically calculated in cell below" sqref="C3" xr:uid="{812BEC35-A9E0-4D3A-A8D7-439C977EE93B}"/>
    <dataValidation allowBlank="1" showInputMessage="1" showErrorMessage="1" prompt="Enter Total Work Week Hours in cell below" sqref="B3" xr:uid="{3FADF8FE-E7BE-4E0C-915D-3D7D4E78332B}"/>
    <dataValidation allowBlank="1" showInputMessage="1" showErrorMessage="1" prompt="Enter Manager Name in this cell" sqref="B2" xr:uid="{73238D45-69AA-407F-9A1A-73883AD180C6}"/>
    <dataValidation allowBlank="1" showInputMessage="1" showErrorMessage="1" prompt="Title of this worksheet is in this cell.  Enter Employee and Manager details in cells below" sqref="B1" xr:uid="{B07CCD70-538B-4BF5-8438-04B57AD0DE92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E8166496-0FA6-4A5A-98D6-D58C7965039C}"/>
    <dataValidation allowBlank="1" showErrorMessage="1" sqref="B39:G1048576 F38:G38 F3:G4 B2 D2:E2 L2:XFD2 A2:A1048576 H1:XFD1 H3:XFD1048576 H2:I2 B6:G37" xr:uid="{9495CC77-364C-45A1-8967-E65CA578B232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37AB3-3069-4FF7-89F3-4CA2888B095D}">
  <sheetPr>
    <tabColor theme="1"/>
    <pageSetUpPr fitToPage="1"/>
  </sheetPr>
  <dimension ref="A1:J37"/>
  <sheetViews>
    <sheetView showGridLines="0" zoomScaleNormal="100" workbookViewId="0">
      <selection activeCell="E9" sqref="E9"/>
    </sheetView>
  </sheetViews>
  <sheetFormatPr defaultColWidth="8.6640625" defaultRowHeight="20.25" customHeight="1" x14ac:dyDescent="0.35"/>
  <cols>
    <col min="1" max="1" width="2.5546875" style="2" customWidth="1"/>
    <col min="2" max="2" width="41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45992</v>
      </c>
      <c r="G2" s="39">
        <v>46022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16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'NOV 2025'!G4</f>
        <v>-2724</v>
      </c>
      <c r="C4" s="21">
        <f>SUM(H6:H36)</f>
        <v>184</v>
      </c>
      <c r="D4" s="21">
        <f>SUM(TimeSheet34567891011121314[Hours Worked])</f>
        <v>16</v>
      </c>
      <c r="E4" s="21">
        <f>D4-WorkweekHours</f>
        <v>-168</v>
      </c>
      <c r="F4" s="22">
        <f>E4*1.5</f>
        <v>-252</v>
      </c>
      <c r="G4" s="30">
        <f>B4+F4</f>
        <v>-2976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45992</v>
      </c>
      <c r="C6" s="9"/>
      <c r="D6" s="9"/>
      <c r="E6" s="9"/>
      <c r="F6" s="9"/>
      <c r="G6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45993</v>
      </c>
      <c r="C7" s="36"/>
      <c r="D7" s="36"/>
      <c r="E7" s="36"/>
      <c r="F7" s="36"/>
      <c r="G7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45994</v>
      </c>
      <c r="C8" s="36"/>
      <c r="D8" s="36"/>
      <c r="E8" s="36"/>
      <c r="F8" s="36"/>
      <c r="G8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45995</v>
      </c>
      <c r="C9" s="36"/>
      <c r="D9" s="36"/>
      <c r="E9" s="36"/>
      <c r="F9" s="36"/>
      <c r="G9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45996</v>
      </c>
      <c r="C10" s="36"/>
      <c r="D10" s="36"/>
      <c r="E10" s="36"/>
      <c r="F10" s="36"/>
      <c r="G10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45997</v>
      </c>
      <c r="C11" s="36"/>
      <c r="D11" s="36"/>
      <c r="E11" s="36"/>
      <c r="F11" s="36"/>
      <c r="G11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12" spans="1:10" ht="49.9" customHeight="1" thickTop="1" thickBot="1" x14ac:dyDescent="0.4">
      <c r="A12" s="1"/>
      <c r="B12" s="40">
        <v>45998</v>
      </c>
      <c r="C12" s="36"/>
      <c r="D12" s="36"/>
      <c r="E12" s="36"/>
      <c r="F12" s="36"/>
      <c r="G12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13" spans="1:10" ht="49.9" customHeight="1" thickTop="1" thickBot="1" x14ac:dyDescent="0.4">
      <c r="A13" s="1"/>
      <c r="B13" s="40">
        <v>45999</v>
      </c>
      <c r="C13" s="36"/>
      <c r="D13" s="36"/>
      <c r="E13" s="36"/>
      <c r="F13" s="36"/>
      <c r="G13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46000</v>
      </c>
      <c r="C14" s="36"/>
      <c r="D14" s="36"/>
      <c r="E14" s="36"/>
      <c r="F14" s="36"/>
      <c r="G14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46001</v>
      </c>
      <c r="C15" s="36"/>
      <c r="D15" s="36"/>
      <c r="E15" s="36"/>
      <c r="F15" s="36"/>
      <c r="G15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46002</v>
      </c>
      <c r="C16" s="36"/>
      <c r="D16" s="36"/>
      <c r="E16" s="36"/>
      <c r="F16" s="36"/>
      <c r="G16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46003</v>
      </c>
      <c r="C17" s="36"/>
      <c r="D17" s="36"/>
      <c r="E17" s="36"/>
      <c r="F17" s="36"/>
      <c r="G17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46004</v>
      </c>
      <c r="C18" s="36"/>
      <c r="D18" s="36"/>
      <c r="E18" s="36"/>
      <c r="F18" s="36"/>
      <c r="G18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19" spans="1:10" ht="49.9" customHeight="1" thickTop="1" thickBot="1" x14ac:dyDescent="0.4">
      <c r="A19" s="1"/>
      <c r="B19" s="40">
        <v>46005</v>
      </c>
      <c r="C19" s="36"/>
      <c r="D19" s="36"/>
      <c r="E19" s="36"/>
      <c r="F19" s="36"/>
      <c r="G19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20" spans="1:10" ht="49.9" customHeight="1" thickTop="1" thickBot="1" x14ac:dyDescent="0.4">
      <c r="A20" s="1"/>
      <c r="B20" s="40">
        <v>46006</v>
      </c>
      <c r="C20" s="36"/>
      <c r="D20" s="36"/>
      <c r="E20" s="36"/>
      <c r="F20" s="36"/>
      <c r="G20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46007</v>
      </c>
      <c r="C21" s="36"/>
      <c r="D21" s="36"/>
      <c r="E21" s="36"/>
      <c r="F21" s="36"/>
      <c r="G21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46008</v>
      </c>
      <c r="C22" s="36"/>
      <c r="D22" s="36"/>
      <c r="E22" s="36"/>
      <c r="F22" s="36"/>
      <c r="G22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46009</v>
      </c>
      <c r="C23" s="36"/>
      <c r="D23" s="36"/>
      <c r="E23" s="36"/>
      <c r="F23" s="36"/>
      <c r="G23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46010</v>
      </c>
      <c r="C24" s="36"/>
      <c r="D24" s="36"/>
      <c r="E24" s="36"/>
      <c r="F24" s="36"/>
      <c r="G24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46011</v>
      </c>
      <c r="C25" s="36"/>
      <c r="D25" s="36"/>
      <c r="E25" s="36"/>
      <c r="F25" s="36"/>
      <c r="G25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26" spans="1:10" ht="49.9" customHeight="1" thickTop="1" thickBot="1" x14ac:dyDescent="0.4">
      <c r="A26" s="1"/>
      <c r="B26" s="40">
        <v>46012</v>
      </c>
      <c r="C26" s="36"/>
      <c r="D26" s="36"/>
      <c r="E26" s="36"/>
      <c r="F26" s="36"/>
      <c r="G26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27" spans="1:10" ht="49.9" customHeight="1" thickTop="1" thickBot="1" x14ac:dyDescent="0.4">
      <c r="A27" s="1"/>
      <c r="B27" s="40">
        <v>46013</v>
      </c>
      <c r="C27" s="36"/>
      <c r="D27" s="36"/>
      <c r="E27" s="36"/>
      <c r="F27" s="36"/>
      <c r="G27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46014</v>
      </c>
      <c r="C28" s="36"/>
      <c r="D28" s="36"/>
      <c r="E28" s="36"/>
      <c r="F28" s="36"/>
      <c r="G28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46015</v>
      </c>
      <c r="C29" s="36"/>
      <c r="D29" s="36"/>
      <c r="E29" s="36"/>
      <c r="F29" s="36"/>
      <c r="G29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23">
        <v>46016</v>
      </c>
      <c r="C30" s="37">
        <v>0.35416666666666669</v>
      </c>
      <c r="D30" s="37">
        <v>0.54166666666666663</v>
      </c>
      <c r="E30" s="37">
        <v>0.5625</v>
      </c>
      <c r="F30" s="37">
        <v>0.70833333333333337</v>
      </c>
      <c r="G30" s="52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8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23">
        <v>46017</v>
      </c>
      <c r="C31" s="37">
        <v>0.35416666666666669</v>
      </c>
      <c r="D31" s="37">
        <v>0.54166666666666663</v>
      </c>
      <c r="E31" s="37">
        <v>0.5625</v>
      </c>
      <c r="F31" s="37">
        <v>0.70833333333333337</v>
      </c>
      <c r="G31" s="52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8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46018</v>
      </c>
      <c r="C32" s="36"/>
      <c r="D32" s="36"/>
      <c r="E32" s="36"/>
      <c r="F32" s="36"/>
      <c r="G32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33" spans="1:8" ht="49.9" customHeight="1" thickTop="1" thickBot="1" x14ac:dyDescent="0.4">
      <c r="A33" s="1"/>
      <c r="B33" s="40">
        <v>46019</v>
      </c>
      <c r="C33" s="36"/>
      <c r="D33" s="36"/>
      <c r="E33" s="36"/>
      <c r="F33" s="36"/>
      <c r="G33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</row>
    <row r="34" spans="1:8" ht="49.9" customHeight="1" thickTop="1" thickBot="1" x14ac:dyDescent="0.4">
      <c r="A34" s="1"/>
      <c r="B34" s="40">
        <v>46020</v>
      </c>
      <c r="C34" s="36"/>
      <c r="D34" s="36"/>
      <c r="E34" s="36"/>
      <c r="F34" s="36"/>
      <c r="G34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46021</v>
      </c>
      <c r="C35" s="36"/>
      <c r="D35" s="36"/>
      <c r="E35" s="36"/>
      <c r="F35" s="36"/>
      <c r="G35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>
        <v>46022</v>
      </c>
      <c r="C36" s="36"/>
      <c r="D36" s="36"/>
      <c r="E36" s="36"/>
      <c r="F36" s="36"/>
      <c r="G36" s="34">
        <f>IFERROR(IF(COUNT(TimeSheet34567891011121314[[#This Row],[Time In]:[Time Out]])=4,(IF(TimeSheet34567891011121314[[#This Row],[Time Out]]&lt;TimeSheet34567891011121314[[#This Row],[Time In]],1,0)+TimeSheet34567891011121314[[#This Row],[Time Out]])-TimeSheet34567891011121314[[#This Row],[Lunch End]]+TimeSheet34567891011121314[[#This Row],[Lunch Start]]-TimeSheet34567891011121314[[#This Row],[Time In]],IF(AND(LEN(TimeSheet34567891011121314[[#This Row],[Time In]])&lt;&gt;0,LEN(TimeSheet34567891011121314[[#This Row],[Time Out]])&lt;&gt;0),(IF(TimeSheet34567891011121314[[#This Row],[Time Out]]&lt;TimeSheet34567891011121314[[#This Row],[Time In]],1,0)+TimeSheet34567891011121314[[#This Row],[Time Out]])-TimeSheet34567891011121314[[#This Row],[Time In]],0))*24,0)</f>
        <v>0</v>
      </c>
      <c r="H36" s="51">
        <v>8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A2:A1048576 H1:XFD1 H3:XFD1048576 H2:I2 B6:G37" xr:uid="{EBA072CB-0C06-4C09-834B-F55C2AE026DE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1961F755-9872-4B10-A064-C153DE1ADAE8}"/>
    <dataValidation allowBlank="1" showInputMessage="1" showErrorMessage="1" prompt="Title of this worksheet is in this cell.  Enter Employee and Manager details in cells below" sqref="B1" xr:uid="{045FBF97-BB37-42EC-83FD-8C48C3FDF525}"/>
    <dataValidation allowBlank="1" showInputMessage="1" showErrorMessage="1" prompt="Enter Manager Name in this cell" sqref="B2" xr:uid="{244E42FF-8DDC-4049-AB2D-019E3CFBCEBC}"/>
    <dataValidation allowBlank="1" showInputMessage="1" showErrorMessage="1" prompt="Enter Total Work Week Hours in cell below" sqref="B3" xr:uid="{3445147B-811A-412F-8A2B-0070FFBEA3BF}"/>
    <dataValidation allowBlank="1" showInputMessage="1" showErrorMessage="1" prompt="Total Hours Worked are automatically calculated in cell below" sqref="C3" xr:uid="{5D0DCB9F-983C-425F-A35F-009581733A07}"/>
    <dataValidation allowBlank="1" showInputMessage="1" showErrorMessage="1" prompt="Regular Hours are automatically calculated in cell below" sqref="D3" xr:uid="{25217224-7943-45AF-A716-6499A44EACC5}"/>
    <dataValidation allowBlank="1" showInputMessage="1" showErrorMessage="1" prompt="Overtime Hours are automatically calculated in cell below" sqref="E3" xr:uid="{98BD176D-98BA-4D98-95C6-1E90D4A8352B}"/>
    <dataValidation allowBlank="1" showInputMessage="1" showErrorMessage="1" prompt="Enter Total Work Week Hours in this cell" sqref="B4" xr:uid="{CD9C9221-8DF1-4595-A551-738FFDBA9FD2}"/>
    <dataValidation allowBlank="1" showInputMessage="1" showErrorMessage="1" prompt="Total Hours Worked are automatically calculated in this cell" sqref="C4" xr:uid="{8391B000-4EAA-4BFA-905C-CFFF0F06933C}"/>
    <dataValidation allowBlank="1" showInputMessage="1" showErrorMessage="1" prompt="Regular Hours are automatically calculated in this cell" sqref="D4" xr:uid="{D5FE000D-F636-4651-A945-5C9A5049B9E9}"/>
    <dataValidation allowBlank="1" showInputMessage="1" showErrorMessage="1" prompt="Overtime Hours are automatically calculated in this cell" sqref="E4" xr:uid="{B51BC8E6-2E67-4895-8D86-1AF8BA866925}"/>
    <dataValidation allowBlank="1" showInputMessage="1" showErrorMessage="1" prompt="Enter Date in this column under this heading. Use heading filters to find specific entries" sqref="B5" xr:uid="{4DC9DD8D-AACB-4190-B828-46FFBBD8FEF9}"/>
    <dataValidation allowBlank="1" showInputMessage="1" showErrorMessage="1" prompt="Enter Time In in this column under this heading" sqref="C5" xr:uid="{622E50CA-9486-4545-B631-5422C65CCBC8}"/>
    <dataValidation allowBlank="1" showInputMessage="1" showErrorMessage="1" prompt="Enter Lunch Start time in this column under this heading" sqref="D5" xr:uid="{587B5F97-2805-4B20-AAF1-CC75E4542F35}"/>
    <dataValidation allowBlank="1" showInputMessage="1" showErrorMessage="1" prompt="Enter Lunch End time in this column under this heading" sqref="E5" xr:uid="{D80A54D1-83E1-41B4-B44C-80E302892C83}"/>
    <dataValidation allowBlank="1" showInputMessage="1" showErrorMessage="1" prompt="Enter Time Out in this column under this heading" sqref="F5" xr:uid="{0123FD5A-F7E7-43AE-A545-AF3DEC8E7D5A}"/>
    <dataValidation allowBlank="1" showInputMessage="1" showErrorMessage="1" prompt="Hours Worked are automatically calculated in this column under this heading" sqref="G5" xr:uid="{B02D471C-3A8D-4B75-8D38-1D523184C719}"/>
    <dataValidation allowBlank="1" showInputMessage="1" showErrorMessage="1" prompt="Enter Employee Name in this cell" sqref="D2" xr:uid="{8A37E227-F9B2-4371-AD35-87E42DE614DE}"/>
    <dataValidation allowBlank="1" showInputMessage="1" showErrorMessage="1" prompt="Overtime hours are automatically calculated in this cell" sqref="E4" xr:uid="{1F132F1C-48BA-4269-AA1F-C82C44D052D5}"/>
    <dataValidation allowBlank="1" showInputMessage="1" showErrorMessage="1" prompt="Overtime hours are calculated in the cell below" sqref="E3" xr:uid="{4A0F12A9-64DC-4B5D-ACCC-D81071C56256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B60E-55F3-469D-81C7-B44BBAF30AEC}">
  <sheetPr>
    <tabColor theme="1"/>
    <pageSetUpPr fitToPage="1"/>
  </sheetPr>
  <dimension ref="A1:J37"/>
  <sheetViews>
    <sheetView showGridLines="0" topLeftCell="B1" zoomScaleNormal="100" workbookViewId="0">
      <selection activeCell="B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45689</v>
      </c>
      <c r="G2" s="39">
        <v>45716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'JAN 2025'!G4</f>
        <v>-252</v>
      </c>
      <c r="C4" s="21">
        <f>SUM(H6:H36)</f>
        <v>160</v>
      </c>
      <c r="D4" s="21">
        <f>SUM(TimeSheet34515[Hours Worked])</f>
        <v>0</v>
      </c>
      <c r="E4" s="21">
        <f>D4-WorkweekHours</f>
        <v>-160</v>
      </c>
      <c r="F4" s="22">
        <f>E4*1.5</f>
        <v>-240</v>
      </c>
      <c r="G4" s="30">
        <f>B4+F4</f>
        <v>-492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45689</v>
      </c>
      <c r="C6" s="9"/>
      <c r="D6" s="9"/>
      <c r="E6" s="9"/>
      <c r="F6" s="9"/>
      <c r="G6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7" spans="1:10" ht="49.9" customHeight="1" thickTop="1" thickBot="1" x14ac:dyDescent="0.4">
      <c r="A7" s="1"/>
      <c r="B7" s="40">
        <v>45690</v>
      </c>
      <c r="C7" s="36"/>
      <c r="D7" s="36"/>
      <c r="E7" s="36"/>
      <c r="F7" s="36"/>
      <c r="G7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8" spans="1:10" ht="49.9" customHeight="1" thickTop="1" thickBot="1" x14ac:dyDescent="0.4">
      <c r="A8" s="1"/>
      <c r="B8" s="40">
        <v>45691</v>
      </c>
      <c r="C8" s="36"/>
      <c r="D8" s="36"/>
      <c r="E8" s="36"/>
      <c r="F8" s="36"/>
      <c r="G8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45692</v>
      </c>
      <c r="C9" s="36"/>
      <c r="D9" s="36"/>
      <c r="E9" s="36"/>
      <c r="F9" s="36"/>
      <c r="G9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45693</v>
      </c>
      <c r="C10" s="36"/>
      <c r="D10" s="36"/>
      <c r="E10" s="36"/>
      <c r="F10" s="36"/>
      <c r="G10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45694</v>
      </c>
      <c r="C11" s="36"/>
      <c r="D11" s="36"/>
      <c r="E11" s="36"/>
      <c r="F11" s="36"/>
      <c r="G11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45695</v>
      </c>
      <c r="C12" s="36"/>
      <c r="D12" s="36"/>
      <c r="E12" s="36"/>
      <c r="F12" s="36"/>
      <c r="G12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45696</v>
      </c>
      <c r="C13" s="36"/>
      <c r="D13" s="36"/>
      <c r="E13" s="36"/>
      <c r="F13" s="36"/>
      <c r="G13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14" spans="1:10" ht="49.9" customHeight="1" thickTop="1" thickBot="1" x14ac:dyDescent="0.4">
      <c r="A14" s="1"/>
      <c r="B14" s="40">
        <v>45697</v>
      </c>
      <c r="C14" s="36"/>
      <c r="D14" s="36"/>
      <c r="E14" s="36"/>
      <c r="F14" s="36"/>
      <c r="G14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15" spans="1:10" ht="49.9" customHeight="1" thickTop="1" thickBot="1" x14ac:dyDescent="0.4">
      <c r="A15" s="1"/>
      <c r="B15" s="40">
        <v>45698</v>
      </c>
      <c r="C15" s="36"/>
      <c r="D15" s="36"/>
      <c r="E15" s="36"/>
      <c r="F15" s="36"/>
      <c r="G15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45699</v>
      </c>
      <c r="C16" s="36"/>
      <c r="D16" s="36"/>
      <c r="E16" s="36"/>
      <c r="F16" s="36"/>
      <c r="G16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45700</v>
      </c>
      <c r="C17" s="36"/>
      <c r="D17" s="36"/>
      <c r="E17" s="36"/>
      <c r="F17" s="36"/>
      <c r="G17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45701</v>
      </c>
      <c r="C18" s="36"/>
      <c r="D18" s="36"/>
      <c r="E18" s="36"/>
      <c r="F18" s="36"/>
      <c r="G18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45702</v>
      </c>
      <c r="C19" s="36"/>
      <c r="D19" s="36"/>
      <c r="E19" s="36"/>
      <c r="F19" s="36"/>
      <c r="G19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45703</v>
      </c>
      <c r="C20" s="36"/>
      <c r="D20" s="36"/>
      <c r="E20" s="36"/>
      <c r="F20" s="36"/>
      <c r="G20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21" spans="1:10" ht="49.9" customHeight="1" thickTop="1" thickBot="1" x14ac:dyDescent="0.4">
      <c r="A21" s="1"/>
      <c r="B21" s="40">
        <v>45704</v>
      </c>
      <c r="C21" s="36"/>
      <c r="D21" s="36"/>
      <c r="E21" s="36"/>
      <c r="F21" s="36"/>
      <c r="G21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22" spans="1:10" ht="49.9" customHeight="1" thickTop="1" thickBot="1" x14ac:dyDescent="0.4">
      <c r="A22" s="1"/>
      <c r="B22" s="40">
        <v>45705</v>
      </c>
      <c r="C22" s="36"/>
      <c r="D22" s="36"/>
      <c r="E22" s="36"/>
      <c r="F22" s="36"/>
      <c r="G22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45706</v>
      </c>
      <c r="C23" s="36"/>
      <c r="D23" s="36"/>
      <c r="E23" s="36"/>
      <c r="F23" s="36"/>
      <c r="G23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45707</v>
      </c>
      <c r="C24" s="36"/>
      <c r="D24" s="36"/>
      <c r="E24" s="36"/>
      <c r="F24" s="36"/>
      <c r="G24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45708</v>
      </c>
      <c r="C25" s="36"/>
      <c r="D25" s="36"/>
      <c r="E25" s="36"/>
      <c r="F25" s="36"/>
      <c r="G25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45709</v>
      </c>
      <c r="C26" s="36"/>
      <c r="D26" s="36"/>
      <c r="E26" s="36"/>
      <c r="F26" s="36"/>
      <c r="G26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45710</v>
      </c>
      <c r="C27" s="36"/>
      <c r="D27" s="36"/>
      <c r="E27" s="36"/>
      <c r="F27" s="36"/>
      <c r="G27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28" spans="1:10" ht="49.9" customHeight="1" thickTop="1" thickBot="1" x14ac:dyDescent="0.4">
      <c r="A28" s="1"/>
      <c r="B28" s="40">
        <v>45711</v>
      </c>
      <c r="C28" s="36"/>
      <c r="D28" s="36"/>
      <c r="E28" s="36"/>
      <c r="F28" s="36"/>
      <c r="G28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</row>
    <row r="29" spans="1:10" ht="49.9" customHeight="1" thickTop="1" thickBot="1" x14ac:dyDescent="0.4">
      <c r="A29" s="1"/>
      <c r="B29" s="40">
        <v>45712</v>
      </c>
      <c r="C29" s="36"/>
      <c r="D29" s="36"/>
      <c r="E29" s="36"/>
      <c r="F29" s="36"/>
      <c r="G29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45713</v>
      </c>
      <c r="C30" s="36"/>
      <c r="D30" s="36"/>
      <c r="E30" s="36"/>
      <c r="F30" s="36"/>
      <c r="G30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45714</v>
      </c>
      <c r="C31" s="36"/>
      <c r="D31" s="36"/>
      <c r="E31" s="36"/>
      <c r="F31" s="36"/>
      <c r="G31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45715</v>
      </c>
      <c r="C32" s="36"/>
      <c r="D32" s="36"/>
      <c r="E32" s="36"/>
      <c r="F32" s="36"/>
      <c r="G32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45716</v>
      </c>
      <c r="C33" s="36"/>
      <c r="D33" s="36"/>
      <c r="E33" s="36"/>
      <c r="F33" s="36"/>
      <c r="G33" s="34">
        <f>IFERROR(IF(COUNT(TimeSheet34515[[#This Row],[Time In]:[Time Out]])=4,(IF(TimeSheet34515[[#This Row],[Time Out]]&lt;TimeSheet34515[[#This Row],[Time In]],1,0)+TimeSheet34515[[#This Row],[Time Out]])-TimeSheet34515[[#This Row],[Lunch End]]+TimeSheet34515[[#This Row],[Lunch Start]]-TimeSheet34515[[#This Row],[Time In]],IF(AND(LEN(TimeSheet34515[[#This Row],[Time In]])&lt;&gt;0,LEN(TimeSheet34515[[#This Row],[Time Out]])&lt;&gt;0),(IF(TimeSheet34515[[#This Row],[Time Out]]&lt;TimeSheet34515[[#This Row],[Time In]],1,0)+TimeSheet34515[[#This Row],[Time Out]])-TimeSheet34515[[#This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/>
      <c r="C34" s="36"/>
      <c r="D34" s="36"/>
      <c r="E34" s="36"/>
      <c r="F34" s="36"/>
      <c r="G34" s="34"/>
    </row>
    <row r="35" spans="1:8" ht="49.9" customHeight="1" thickTop="1" thickBot="1" x14ac:dyDescent="0.4">
      <c r="A35" s="1"/>
      <c r="B35" s="40"/>
      <c r="C35" s="36"/>
      <c r="D35" s="36"/>
      <c r="E35" s="36"/>
      <c r="F35" s="36"/>
      <c r="G35" s="34"/>
    </row>
    <row r="36" spans="1:8" ht="49.9" customHeight="1" thickTop="1" thickBot="1" x14ac:dyDescent="0.4">
      <c r="A36" s="1"/>
      <c r="B36" s="40"/>
      <c r="C36" s="36"/>
      <c r="D36" s="36"/>
      <c r="E36" s="36"/>
      <c r="F36" s="36"/>
      <c r="G36" s="34"/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H1:XFD1 A2:A1048576 H3:XFD1048576 H2:I2 B6:G37" xr:uid="{5F8E6BF8-8442-4D22-B54F-5898E14E0B96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AD08184B-3600-43FF-976D-10C4A42058B2}"/>
    <dataValidation allowBlank="1" showInputMessage="1" showErrorMessage="1" prompt="Title of this worksheet is in this cell.  Enter Employee and Manager details in cells below" sqref="B1" xr:uid="{15D05F1D-D501-45B4-AAF0-9506F39E0998}"/>
    <dataValidation allowBlank="1" showInputMessage="1" showErrorMessage="1" prompt="Enter Manager Name in this cell" sqref="B2" xr:uid="{261E9E6F-E7C7-40E1-BF7D-6BCF0D15EA5C}"/>
    <dataValidation allowBlank="1" showInputMessage="1" showErrorMessage="1" prompt="Enter Total Work Week Hours in cell below" sqref="B3" xr:uid="{D4A72ABB-A4A1-408D-BB2A-B51FA2CAD94C}"/>
    <dataValidation allowBlank="1" showInputMessage="1" showErrorMessage="1" prompt="Total Hours Worked are automatically calculated in cell below" sqref="C3" xr:uid="{EC95962E-A486-4AF8-8A3D-F2FF68CB711B}"/>
    <dataValidation allowBlank="1" showInputMessage="1" showErrorMessage="1" prompt="Regular Hours are automatically calculated in cell below" sqref="D3" xr:uid="{C593E463-3275-4935-A851-14C7E553302D}"/>
    <dataValidation allowBlank="1" showInputMessage="1" showErrorMessage="1" prompt="Overtime Hours are automatically calculated in cell below" sqref="E3" xr:uid="{F40D704C-3D8C-459D-A707-631B322D253A}"/>
    <dataValidation allowBlank="1" showInputMessage="1" showErrorMessage="1" prompt="Enter Total Work Week Hours in this cell" sqref="B4" xr:uid="{B9272764-5CE0-421D-8D54-AAE071A970EE}"/>
    <dataValidation allowBlank="1" showInputMessage="1" showErrorMessage="1" prompt="Total Hours Worked are automatically calculated in this cell" sqref="C4" xr:uid="{A45FB7EA-E51D-4A7D-8A73-966E37FAA531}"/>
    <dataValidation allowBlank="1" showInputMessage="1" showErrorMessage="1" prompt="Regular Hours are automatically calculated in this cell" sqref="D4" xr:uid="{F3CD4C2D-0AD3-4609-BFDC-A83A14508023}"/>
    <dataValidation allowBlank="1" showInputMessage="1" showErrorMessage="1" prompt="Overtime Hours are automatically calculated in this cell" sqref="E4" xr:uid="{28D47DD5-738A-45C3-A04F-E774F78A9BA4}"/>
    <dataValidation allowBlank="1" showInputMessage="1" showErrorMessage="1" prompt="Enter Date in this column under this heading. Use heading filters to find specific entries" sqref="B5" xr:uid="{0C178A6A-A1E5-4BEA-A3FF-AC871EC84715}"/>
    <dataValidation allowBlank="1" showInputMessage="1" showErrorMessage="1" prompt="Enter Time In in this column under this heading" sqref="C5" xr:uid="{4CF3FBEE-AADD-4774-B68E-11E4C7F66A8C}"/>
    <dataValidation allowBlank="1" showInputMessage="1" showErrorMessage="1" prompt="Enter Lunch Start time in this column under this heading" sqref="D5" xr:uid="{35B99E7D-6EC4-4EE9-B93A-30E0AF90DE56}"/>
    <dataValidation allowBlank="1" showInputMessage="1" showErrorMessage="1" prompt="Enter Lunch End time in this column under this heading" sqref="E5" xr:uid="{98154506-8C72-4D19-92D5-851649BE5383}"/>
    <dataValidation allowBlank="1" showInputMessage="1" showErrorMessage="1" prompt="Enter Time Out in this column under this heading" sqref="F5" xr:uid="{7A61EDDF-BABF-4B43-8528-5181B8CEB7A2}"/>
    <dataValidation allowBlank="1" showInputMessage="1" showErrorMessage="1" prompt="Hours Worked are automatically calculated in this column under this heading" sqref="G5" xr:uid="{E8C4E1C0-B818-4CAD-AD1E-D5F589486989}"/>
    <dataValidation allowBlank="1" showInputMessage="1" showErrorMessage="1" prompt="Enter Employee Name in this cell" sqref="D2" xr:uid="{6C39DA43-5118-423E-A9E8-04DA1FD2F7E4}"/>
    <dataValidation allowBlank="1" showInputMessage="1" showErrorMessage="1" prompt="Overtime hours are automatically calculated in this cell" sqref="E4" xr:uid="{5F02779C-4085-42B8-A2DC-273F40948547}"/>
    <dataValidation allowBlank="1" showInputMessage="1" showErrorMessage="1" prompt="Overtime hours are calculated in the cell below" sqref="E3" xr:uid="{3CC1EB2D-2415-412B-A05A-BA97A93A4EA6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B624-7883-4B24-AC02-8000722F12F3}">
  <sheetPr>
    <tabColor theme="1"/>
    <pageSetUpPr fitToPage="1"/>
  </sheetPr>
  <dimension ref="A1:J37"/>
  <sheetViews>
    <sheetView showGridLines="0" topLeftCell="B1" zoomScaleNormal="100" workbookViewId="0">
      <selection activeCell="B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45717</v>
      </c>
      <c r="G2" s="39">
        <v>45747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'FEB 2025'!G4</f>
        <v>-492</v>
      </c>
      <c r="C4" s="21">
        <f>SUM(H6:H36)</f>
        <v>168</v>
      </c>
      <c r="D4" s="21">
        <f>SUM(TimeSheet345[Hours Worked])</f>
        <v>0</v>
      </c>
      <c r="E4" s="21">
        <f>D4-WorkweekHours</f>
        <v>-168</v>
      </c>
      <c r="F4" s="22">
        <f>E4*1.5</f>
        <v>-252</v>
      </c>
      <c r="G4" s="30">
        <f>B4+F4</f>
        <v>-744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45717</v>
      </c>
      <c r="C6" s="9"/>
      <c r="D6" s="9"/>
      <c r="E6" s="9"/>
      <c r="F6" s="9"/>
      <c r="G6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7" spans="1:10" ht="49.9" customHeight="1" thickTop="1" thickBot="1" x14ac:dyDescent="0.4">
      <c r="A7" s="1"/>
      <c r="B7" s="40">
        <v>45718</v>
      </c>
      <c r="C7" s="36"/>
      <c r="D7" s="36"/>
      <c r="E7" s="36"/>
      <c r="F7" s="36"/>
      <c r="G7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8" spans="1:10" ht="49.9" customHeight="1" thickTop="1" thickBot="1" x14ac:dyDescent="0.4">
      <c r="A8" s="1"/>
      <c r="B8" s="40">
        <v>45719</v>
      </c>
      <c r="C8" s="36"/>
      <c r="D8" s="36"/>
      <c r="E8" s="36"/>
      <c r="F8" s="36"/>
      <c r="G8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45720</v>
      </c>
      <c r="C9" s="36"/>
      <c r="D9" s="36"/>
      <c r="E9" s="36"/>
      <c r="F9" s="36"/>
      <c r="G9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45721</v>
      </c>
      <c r="C10" s="36"/>
      <c r="D10" s="36"/>
      <c r="E10" s="36"/>
      <c r="F10" s="36"/>
      <c r="G10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45722</v>
      </c>
      <c r="C11" s="36"/>
      <c r="D11" s="36"/>
      <c r="E11" s="36"/>
      <c r="F11" s="36"/>
      <c r="G11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45723</v>
      </c>
      <c r="C12" s="36"/>
      <c r="D12" s="36"/>
      <c r="E12" s="36"/>
      <c r="F12" s="36"/>
      <c r="G12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45724</v>
      </c>
      <c r="C13" s="36"/>
      <c r="D13" s="36"/>
      <c r="E13" s="36"/>
      <c r="F13" s="36"/>
      <c r="G13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14" spans="1:10" ht="49.9" customHeight="1" thickTop="1" thickBot="1" x14ac:dyDescent="0.4">
      <c r="A14" s="1"/>
      <c r="B14" s="40">
        <v>45725</v>
      </c>
      <c r="C14" s="36"/>
      <c r="D14" s="36"/>
      <c r="E14" s="36"/>
      <c r="F14" s="36"/>
      <c r="G14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15" spans="1:10" ht="49.9" customHeight="1" thickTop="1" thickBot="1" x14ac:dyDescent="0.4">
      <c r="A15" s="1"/>
      <c r="B15" s="40">
        <v>45726</v>
      </c>
      <c r="C15" s="36"/>
      <c r="D15" s="36"/>
      <c r="E15" s="36"/>
      <c r="F15" s="36"/>
      <c r="G15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45727</v>
      </c>
      <c r="C16" s="36"/>
      <c r="D16" s="36"/>
      <c r="E16" s="36"/>
      <c r="F16" s="36"/>
      <c r="G16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45728</v>
      </c>
      <c r="C17" s="36"/>
      <c r="D17" s="36"/>
      <c r="E17" s="36"/>
      <c r="F17" s="36"/>
      <c r="G17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45729</v>
      </c>
      <c r="C18" s="36"/>
      <c r="D18" s="36"/>
      <c r="E18" s="36"/>
      <c r="F18" s="36"/>
      <c r="G18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45730</v>
      </c>
      <c r="C19" s="36"/>
      <c r="D19" s="36"/>
      <c r="E19" s="36"/>
      <c r="F19" s="36"/>
      <c r="G19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45731</v>
      </c>
      <c r="C20" s="36"/>
      <c r="D20" s="36"/>
      <c r="E20" s="36"/>
      <c r="F20" s="36"/>
      <c r="G20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21" spans="1:10" ht="49.9" customHeight="1" thickTop="1" thickBot="1" x14ac:dyDescent="0.4">
      <c r="A21" s="1"/>
      <c r="B21" s="40">
        <v>45732</v>
      </c>
      <c r="C21" s="36"/>
      <c r="D21" s="36"/>
      <c r="E21" s="36"/>
      <c r="F21" s="36"/>
      <c r="G21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22" spans="1:10" ht="49.9" customHeight="1" thickTop="1" thickBot="1" x14ac:dyDescent="0.4">
      <c r="A22" s="1"/>
      <c r="B22" s="40">
        <v>45733</v>
      </c>
      <c r="C22" s="36"/>
      <c r="D22" s="36"/>
      <c r="E22" s="36"/>
      <c r="F22" s="36"/>
      <c r="G22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45734</v>
      </c>
      <c r="C23" s="36"/>
      <c r="D23" s="36"/>
      <c r="E23" s="36"/>
      <c r="F23" s="36"/>
      <c r="G23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45735</v>
      </c>
      <c r="C24" s="36"/>
      <c r="D24" s="36"/>
      <c r="E24" s="36"/>
      <c r="F24" s="36"/>
      <c r="G24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45736</v>
      </c>
      <c r="C25" s="36"/>
      <c r="D25" s="36"/>
      <c r="E25" s="36"/>
      <c r="F25" s="36"/>
      <c r="G25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45737</v>
      </c>
      <c r="C26" s="36"/>
      <c r="D26" s="36"/>
      <c r="E26" s="36"/>
      <c r="F26" s="36"/>
      <c r="G26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45738</v>
      </c>
      <c r="C27" s="36"/>
      <c r="D27" s="36"/>
      <c r="E27" s="36"/>
      <c r="F27" s="36"/>
      <c r="G27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28" spans="1:10" ht="49.9" customHeight="1" thickTop="1" thickBot="1" x14ac:dyDescent="0.4">
      <c r="A28" s="1"/>
      <c r="B28" s="40">
        <v>45739</v>
      </c>
      <c r="C28" s="36"/>
      <c r="D28" s="36"/>
      <c r="E28" s="36"/>
      <c r="F28" s="36"/>
      <c r="G28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29" spans="1:10" ht="49.9" customHeight="1" thickTop="1" thickBot="1" x14ac:dyDescent="0.4">
      <c r="A29" s="1"/>
      <c r="B29" s="40">
        <v>45740</v>
      </c>
      <c r="C29" s="36"/>
      <c r="D29" s="36"/>
      <c r="E29" s="36"/>
      <c r="F29" s="36"/>
      <c r="G29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45741</v>
      </c>
      <c r="C30" s="36"/>
      <c r="D30" s="36"/>
      <c r="E30" s="36"/>
      <c r="F30" s="36"/>
      <c r="G30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45742</v>
      </c>
      <c r="C31" s="36"/>
      <c r="D31" s="36"/>
      <c r="E31" s="36"/>
      <c r="F31" s="36"/>
      <c r="G31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45743</v>
      </c>
      <c r="C32" s="36"/>
      <c r="D32" s="36"/>
      <c r="E32" s="36"/>
      <c r="F32" s="36"/>
      <c r="G32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45744</v>
      </c>
      <c r="C33" s="36"/>
      <c r="D33" s="36"/>
      <c r="E33" s="36"/>
      <c r="F33" s="36"/>
      <c r="G33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45745</v>
      </c>
      <c r="C34" s="36"/>
      <c r="D34" s="36"/>
      <c r="E34" s="36"/>
      <c r="F34" s="36"/>
      <c r="G34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35" spans="1:8" ht="49.9" customHeight="1" thickTop="1" thickBot="1" x14ac:dyDescent="0.4">
      <c r="A35" s="1"/>
      <c r="B35" s="40">
        <v>45746</v>
      </c>
      <c r="C35" s="36"/>
      <c r="D35" s="36"/>
      <c r="E35" s="36"/>
      <c r="F35" s="36"/>
      <c r="G35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</row>
    <row r="36" spans="1:8" ht="49.9" customHeight="1" thickTop="1" thickBot="1" x14ac:dyDescent="0.4">
      <c r="A36" s="1"/>
      <c r="B36" s="40">
        <v>45747</v>
      </c>
      <c r="C36" s="36"/>
      <c r="D36" s="36"/>
      <c r="E36" s="36"/>
      <c r="F36" s="36"/>
      <c r="G36" s="34">
        <f>IFERROR(IF(COUNT(TimeSheet345[[#This Row],[Time In]:[Time Out]])=4,(IF(TimeSheet345[[#This Row],[Time Out]]&lt;TimeSheet345[[#This Row],[Time In]],1,0)+TimeSheet345[[#This Row],[Time Out]])-TimeSheet345[[#This Row],[Lunch End]]+TimeSheet345[[#This Row],[Lunch Start]]-TimeSheet345[[#This Row],[Time In]],IF(AND(LEN(TimeSheet345[[#This Row],[Time In]])&lt;&gt;0,LEN(TimeSheet345[[#This Row],[Time Out]])&lt;&gt;0),(IF(TimeSheet345[[#This Row],[Time Out]]&lt;TimeSheet345[[#This Row],[Time In]],1,0)+TimeSheet345[[#This Row],[Time Out]])-TimeSheet345[[#This Row],[Time In]],0))*24,0)</f>
        <v>0</v>
      </c>
      <c r="H36" s="51">
        <v>8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3E0DE93B-6DB5-4C20-B01A-1A9603E7615E}"/>
    <dataValidation allowBlank="1" showInputMessage="1" showErrorMessage="1" prompt="Overtime hours are automatically calculated in this cell" sqref="E4" xr:uid="{4AE01B1A-C3E1-4712-B9E6-A271B293DF85}"/>
    <dataValidation allowBlank="1" showInputMessage="1" showErrorMessage="1" prompt="Enter Employee Name in this cell" sqref="D2" xr:uid="{758E930A-8B6B-44E4-835F-AD6F31C2971C}"/>
    <dataValidation allowBlank="1" showInputMessage="1" showErrorMessage="1" prompt="Hours Worked are automatically calculated in this column under this heading" sqref="G5" xr:uid="{73D6B30E-D9D5-405C-98EE-15A14042E49A}"/>
    <dataValidation allowBlank="1" showInputMessage="1" showErrorMessage="1" prompt="Enter Time Out in this column under this heading" sqref="F5" xr:uid="{413F5A25-7618-4F61-B4CD-9BDA7AE1FC0B}"/>
    <dataValidation allowBlank="1" showInputMessage="1" showErrorMessage="1" prompt="Enter Lunch End time in this column under this heading" sqref="E5" xr:uid="{2E472E24-2EB8-4F4C-943B-095BA501900C}"/>
    <dataValidation allowBlank="1" showInputMessage="1" showErrorMessage="1" prompt="Enter Lunch Start time in this column under this heading" sqref="D5" xr:uid="{5838A93E-56E7-471B-8AFA-E03206BA5B03}"/>
    <dataValidation allowBlank="1" showInputMessage="1" showErrorMessage="1" prompt="Enter Time In in this column under this heading" sqref="C5" xr:uid="{8B79205D-1E16-44FC-8B01-38A61A1D9768}"/>
    <dataValidation allowBlank="1" showInputMessage="1" showErrorMessage="1" prompt="Enter Date in this column under this heading. Use heading filters to find specific entries" sqref="B5" xr:uid="{318A0BCE-15B1-4A16-BA5C-1E117B67B465}"/>
    <dataValidation allowBlank="1" showInputMessage="1" showErrorMessage="1" prompt="Overtime Hours are automatically calculated in this cell" sqref="E4" xr:uid="{0E7E5B3A-31EC-411F-8EFD-0AAB74FB91BB}"/>
    <dataValidation allowBlank="1" showInputMessage="1" showErrorMessage="1" prompt="Regular Hours are automatically calculated in this cell" sqref="D4" xr:uid="{D78F046F-2106-42DE-A60E-96A49A86BE69}"/>
    <dataValidation allowBlank="1" showInputMessage="1" showErrorMessage="1" prompt="Total Hours Worked are automatically calculated in this cell" sqref="C4" xr:uid="{FFF74EFF-6431-475B-B642-C42711CC76CD}"/>
    <dataValidation allowBlank="1" showInputMessage="1" showErrorMessage="1" prompt="Enter Total Work Week Hours in this cell" sqref="B4" xr:uid="{E123009C-379C-43EE-B193-48259C959002}"/>
    <dataValidation allowBlank="1" showInputMessage="1" showErrorMessage="1" prompt="Overtime Hours are automatically calculated in cell below" sqref="E3" xr:uid="{87191F11-8062-4906-A97B-C3F13E831A37}"/>
    <dataValidation allowBlank="1" showInputMessage="1" showErrorMessage="1" prompt="Regular Hours are automatically calculated in cell below" sqref="D3" xr:uid="{CB5E11E8-8845-496D-A0E8-8D1DFDA3C8B9}"/>
    <dataValidation allowBlank="1" showInputMessage="1" showErrorMessage="1" prompt="Total Hours Worked are automatically calculated in cell below" sqref="C3" xr:uid="{7DEA032C-D01B-4236-B85E-009C2F35F6ED}"/>
    <dataValidation allowBlank="1" showInputMessage="1" showErrorMessage="1" prompt="Enter Total Work Week Hours in cell below" sqref="B3" xr:uid="{7A94F24C-D6BC-4E98-A37F-9EB51CC1ABC5}"/>
    <dataValidation allowBlank="1" showInputMessage="1" showErrorMessage="1" prompt="Enter Manager Name in this cell" sqref="B2" xr:uid="{B3586EC9-D881-4AB1-9E6A-843DF2D050F8}"/>
    <dataValidation allowBlank="1" showInputMessage="1" showErrorMessage="1" prompt="Title of this worksheet is in this cell.  Enter Employee and Manager details in cells below" sqref="B1" xr:uid="{6A9A5E5A-322C-4DC2-A658-432B5EA70B1D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CF67EA3A-6A7C-43F6-BD0B-37433849E3FA}"/>
    <dataValidation allowBlank="1" showErrorMessage="1" sqref="B39:G1048576 F38:G38 F3:G4 B2 D2:E2 L2:XFD2 H1:XFD1 A2:A1048576 H3:XFD1048576 H2:I2 B6:G37" xr:uid="{18F68D2A-B440-46F9-9FBE-A9E1122CD1F1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D941-8705-47E6-AFC8-0212CCA4A5C8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45748</v>
      </c>
      <c r="G2" s="39">
        <v>45777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'MAR 2025'!G4</f>
        <v>-744</v>
      </c>
      <c r="C4" s="21">
        <f>SUM(H6:H36)</f>
        <v>176</v>
      </c>
      <c r="D4" s="21">
        <f>SUM(TimeSheet3456[Hours Worked])</f>
        <v>8</v>
      </c>
      <c r="E4" s="21">
        <f>D4-WorkweekHours</f>
        <v>-168</v>
      </c>
      <c r="F4" s="22">
        <f>E4*1.5</f>
        <v>-252</v>
      </c>
      <c r="G4" s="30">
        <f>B4+F4</f>
        <v>-996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45748</v>
      </c>
      <c r="C6" s="9"/>
      <c r="D6" s="9"/>
      <c r="E6" s="9"/>
      <c r="F6" s="9"/>
      <c r="G6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45749</v>
      </c>
      <c r="C7" s="36"/>
      <c r="D7" s="36"/>
      <c r="E7" s="36"/>
      <c r="F7" s="36"/>
      <c r="G7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45750</v>
      </c>
      <c r="C8" s="36"/>
      <c r="D8" s="36"/>
      <c r="E8" s="36"/>
      <c r="F8" s="36"/>
      <c r="G8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45751</v>
      </c>
      <c r="C9" s="36"/>
      <c r="D9" s="36"/>
      <c r="E9" s="36"/>
      <c r="F9" s="36"/>
      <c r="G9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45752</v>
      </c>
      <c r="C10" s="36"/>
      <c r="D10" s="36"/>
      <c r="E10" s="36"/>
      <c r="F10" s="36"/>
      <c r="G10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0" s="51"/>
      <c r="I10" s="46"/>
      <c r="J10" s="46"/>
    </row>
    <row r="11" spans="1:10" ht="49.9" customHeight="1" thickTop="1" thickBot="1" x14ac:dyDescent="0.4">
      <c r="A11" s="1"/>
      <c r="B11" s="40">
        <v>45753</v>
      </c>
      <c r="C11" s="36"/>
      <c r="D11" s="36"/>
      <c r="E11" s="36"/>
      <c r="F11" s="36"/>
      <c r="G11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</row>
    <row r="12" spans="1:10" ht="49.9" customHeight="1" thickTop="1" thickBot="1" x14ac:dyDescent="0.4">
      <c r="A12" s="1"/>
      <c r="B12" s="40">
        <v>45754</v>
      </c>
      <c r="C12" s="36"/>
      <c r="D12" s="36"/>
      <c r="E12" s="36"/>
      <c r="F12" s="36"/>
      <c r="G12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45755</v>
      </c>
      <c r="C13" s="36"/>
      <c r="D13" s="36"/>
      <c r="E13" s="36"/>
      <c r="F13" s="36"/>
      <c r="G13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45756</v>
      </c>
      <c r="C14" s="36"/>
      <c r="D14" s="36"/>
      <c r="E14" s="36"/>
      <c r="F14" s="36"/>
      <c r="G14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45757</v>
      </c>
      <c r="C15" s="36"/>
      <c r="D15" s="36"/>
      <c r="E15" s="36"/>
      <c r="F15" s="36"/>
      <c r="G15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45758</v>
      </c>
      <c r="C16" s="36"/>
      <c r="D16" s="36"/>
      <c r="E16" s="36"/>
      <c r="F16" s="36"/>
      <c r="G16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45759</v>
      </c>
      <c r="C17" s="36"/>
      <c r="D17" s="36"/>
      <c r="E17" s="36"/>
      <c r="F17" s="36"/>
      <c r="G17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7" s="51"/>
      <c r="I17" s="46"/>
      <c r="J17" s="46"/>
    </row>
    <row r="18" spans="1:10" ht="49.9" customHeight="1" thickTop="1" thickBot="1" x14ac:dyDescent="0.4">
      <c r="A18" s="1"/>
      <c r="B18" s="40">
        <v>45760</v>
      </c>
      <c r="C18" s="36"/>
      <c r="D18" s="36"/>
      <c r="E18" s="36"/>
      <c r="F18" s="36"/>
      <c r="G18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</row>
    <row r="19" spans="1:10" ht="49.9" customHeight="1" thickTop="1" thickBot="1" x14ac:dyDescent="0.4">
      <c r="A19" s="1"/>
      <c r="B19" s="40">
        <v>45761</v>
      </c>
      <c r="C19" s="36"/>
      <c r="D19" s="36"/>
      <c r="E19" s="36"/>
      <c r="F19" s="36"/>
      <c r="G19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45762</v>
      </c>
      <c r="C20" s="36"/>
      <c r="D20" s="36"/>
      <c r="E20" s="36"/>
      <c r="F20" s="36"/>
      <c r="G20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45763</v>
      </c>
      <c r="C21" s="36"/>
      <c r="D21" s="36"/>
      <c r="E21" s="36"/>
      <c r="F21" s="36"/>
      <c r="G21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45764</v>
      </c>
      <c r="C22" s="36"/>
      <c r="D22" s="36"/>
      <c r="E22" s="36"/>
      <c r="F22" s="36"/>
      <c r="G22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23">
        <v>45765</v>
      </c>
      <c r="C23" s="37">
        <v>0.35416666666666669</v>
      </c>
      <c r="D23" s="37">
        <v>0.54166666666666663</v>
      </c>
      <c r="E23" s="37">
        <v>0.5625</v>
      </c>
      <c r="F23" s="37">
        <v>0.70833333333333337</v>
      </c>
      <c r="G23" s="52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8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45766</v>
      </c>
      <c r="C24" s="36"/>
      <c r="D24" s="36"/>
      <c r="E24" s="36"/>
      <c r="F24" s="36"/>
      <c r="G24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4" s="51"/>
      <c r="I24" s="46"/>
      <c r="J24" s="46"/>
    </row>
    <row r="25" spans="1:10" ht="49.9" customHeight="1" thickTop="1" thickBot="1" x14ac:dyDescent="0.4">
      <c r="A25" s="1"/>
      <c r="B25" s="40">
        <v>45767</v>
      </c>
      <c r="C25" s="36"/>
      <c r="D25" s="36"/>
      <c r="E25" s="36"/>
      <c r="F25" s="36"/>
      <c r="G25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</row>
    <row r="26" spans="1:10" ht="49.9" customHeight="1" thickTop="1" thickBot="1" x14ac:dyDescent="0.4">
      <c r="A26" s="1"/>
      <c r="B26" s="40">
        <v>45768</v>
      </c>
      <c r="C26" s="36"/>
      <c r="D26" s="36"/>
      <c r="E26" s="36"/>
      <c r="F26" s="36"/>
      <c r="G26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45769</v>
      </c>
      <c r="C27" s="36"/>
      <c r="D27" s="36"/>
      <c r="E27" s="36"/>
      <c r="F27" s="36"/>
      <c r="G27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45770</v>
      </c>
      <c r="C28" s="36"/>
      <c r="D28" s="36"/>
      <c r="E28" s="36"/>
      <c r="F28" s="36"/>
      <c r="G28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45771</v>
      </c>
      <c r="C29" s="36"/>
      <c r="D29" s="36"/>
      <c r="E29" s="36"/>
      <c r="F29" s="36"/>
      <c r="G29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45772</v>
      </c>
      <c r="C30" s="36"/>
      <c r="D30" s="36"/>
      <c r="E30" s="36"/>
      <c r="F30" s="36"/>
      <c r="G30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45773</v>
      </c>
      <c r="C31" s="36"/>
      <c r="D31" s="36"/>
      <c r="E31" s="36"/>
      <c r="F31" s="36"/>
      <c r="G31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31" s="51"/>
      <c r="I31" s="46"/>
      <c r="J31" s="46"/>
    </row>
    <row r="32" spans="1:10" ht="49.9" customHeight="1" thickTop="1" thickBot="1" x14ac:dyDescent="0.4">
      <c r="A32" s="1"/>
      <c r="B32" s="40">
        <v>45774</v>
      </c>
      <c r="C32" s="36"/>
      <c r="D32" s="36"/>
      <c r="E32" s="36"/>
      <c r="F32" s="36"/>
      <c r="G32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</row>
    <row r="33" spans="1:8" ht="49.9" customHeight="1" thickTop="1" thickBot="1" x14ac:dyDescent="0.4">
      <c r="A33" s="1"/>
      <c r="B33" s="40">
        <v>45775</v>
      </c>
      <c r="C33" s="36"/>
      <c r="D33" s="36"/>
      <c r="E33" s="36"/>
      <c r="F33" s="36"/>
      <c r="G33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45776</v>
      </c>
      <c r="C34" s="36"/>
      <c r="D34" s="36"/>
      <c r="E34" s="36"/>
      <c r="F34" s="36"/>
      <c r="G34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45777</v>
      </c>
      <c r="C35" s="36"/>
      <c r="D35" s="36"/>
      <c r="E35" s="36"/>
      <c r="F35" s="36"/>
      <c r="G35" s="34">
        <f>IFERROR(IF(COUNT(TimeSheet3456[[#This Row],[Time In]:[Time Out]])=4,(IF(TimeSheet3456[[#This Row],[Time Out]]&lt;TimeSheet3456[[#This Row],[Time In]],1,0)+TimeSheet3456[[#This Row],[Time Out]])-TimeSheet3456[[#This Row],[Lunch End]]+TimeSheet3456[[#This Row],[Lunch Start]]-TimeSheet3456[[#This Row],[Time In]],IF(AND(LEN(TimeSheet3456[[#This Row],[Time In]])&lt;&gt;0,LEN(TimeSheet3456[[#This Row],[Time Out]])&lt;&gt;0),(IF(TimeSheet3456[[#This Row],[Time Out]]&lt;TimeSheet3456[[#This Row],[Time In]],1,0)+TimeSheet3456[[#This Row],[Time Out]])-TimeSheet3456[[#This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/>
      <c r="C36" s="36"/>
      <c r="D36" s="36"/>
      <c r="E36" s="36"/>
      <c r="F36" s="36"/>
      <c r="G36" s="34"/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A2:A1048576 H1:XFD1 H3:XFD1048576 H2:I2 B6:G37" xr:uid="{3C9284A4-EDB4-4CC2-8223-D485F733DED4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F1A8A134-EEA1-4351-B0B7-35ED46E1AB49}"/>
    <dataValidation allowBlank="1" showInputMessage="1" showErrorMessage="1" prompt="Title of this worksheet is in this cell.  Enter Employee and Manager details in cells below" sqref="B1" xr:uid="{E58C8DF5-4411-4419-AC2B-5619BA689B82}"/>
    <dataValidation allowBlank="1" showInputMessage="1" showErrorMessage="1" prompt="Enter Manager Name in this cell" sqref="B2" xr:uid="{3B1AFF41-78C0-4F2B-ACE4-FA1DDD79F571}"/>
    <dataValidation allowBlank="1" showInputMessage="1" showErrorMessage="1" prompt="Enter Total Work Week Hours in cell below" sqref="B3" xr:uid="{115E2B5C-82B1-44F8-8E80-EC8791E62978}"/>
    <dataValidation allowBlank="1" showInputMessage="1" showErrorMessage="1" prompt="Total Hours Worked are automatically calculated in cell below" sqref="C3" xr:uid="{E8D4D9A4-72FB-4C66-B64C-53E987524AA2}"/>
    <dataValidation allowBlank="1" showInputMessage="1" showErrorMessage="1" prompt="Regular Hours are automatically calculated in cell below" sqref="D3" xr:uid="{6EE41A33-47EC-48B8-BFCA-B6487F724CE6}"/>
    <dataValidation allowBlank="1" showInputMessage="1" showErrorMessage="1" prompt="Overtime Hours are automatically calculated in cell below" sqref="E3" xr:uid="{6E2C225D-B25A-4CC2-BC67-B53172A8CB07}"/>
    <dataValidation allowBlank="1" showInputMessage="1" showErrorMessage="1" prompt="Enter Total Work Week Hours in this cell" sqref="B4" xr:uid="{407E26F9-0E4F-41E8-BA1F-E455D4D9CAED}"/>
    <dataValidation allowBlank="1" showInputMessage="1" showErrorMessage="1" prompt="Total Hours Worked are automatically calculated in this cell" sqref="C4" xr:uid="{244E14CA-634A-4B0A-9C3B-079C4FD6D734}"/>
    <dataValidation allowBlank="1" showInputMessage="1" showErrorMessage="1" prompt="Regular Hours are automatically calculated in this cell" sqref="D4" xr:uid="{9BA4BDDB-3E6B-4686-8445-988566943014}"/>
    <dataValidation allowBlank="1" showInputMessage="1" showErrorMessage="1" prompt="Overtime Hours are automatically calculated in this cell" sqref="E4" xr:uid="{04DCF14B-CF60-4F78-9A43-F2FEA122694C}"/>
    <dataValidation allowBlank="1" showInputMessage="1" showErrorMessage="1" prompt="Enter Date in this column under this heading. Use heading filters to find specific entries" sqref="B5" xr:uid="{2D121675-651F-4EC3-AD95-28CE818C2AB6}"/>
    <dataValidation allowBlank="1" showInputMessage="1" showErrorMessage="1" prompt="Enter Time In in this column under this heading" sqref="C5" xr:uid="{C29663E8-5D81-48C2-AE09-107F89586C0F}"/>
    <dataValidation allowBlank="1" showInputMessage="1" showErrorMessage="1" prompt="Enter Lunch Start time in this column under this heading" sqref="D5" xr:uid="{096452E7-2E5E-47BD-B756-68982F3416D3}"/>
    <dataValidation allowBlank="1" showInputMessage="1" showErrorMessage="1" prompt="Enter Lunch End time in this column under this heading" sqref="E5" xr:uid="{4A50F066-0C6A-4DB5-941C-B46E74A3CF05}"/>
    <dataValidation allowBlank="1" showInputMessage="1" showErrorMessage="1" prompt="Enter Time Out in this column under this heading" sqref="F5" xr:uid="{5E9D6923-0FCF-48DB-BAF3-9FC756E6A1FB}"/>
    <dataValidation allowBlank="1" showInputMessage="1" showErrorMessage="1" prompt="Hours Worked are automatically calculated in this column under this heading" sqref="G5" xr:uid="{ED6BC5A8-3CBC-4A0D-83AE-5CDE5690D26B}"/>
    <dataValidation allowBlank="1" showInputMessage="1" showErrorMessage="1" prompt="Enter Employee Name in this cell" sqref="D2" xr:uid="{7E03E1B6-9F18-4A4B-A6E3-CAE94A3A2C96}"/>
    <dataValidation allowBlank="1" showInputMessage="1" showErrorMessage="1" prompt="Overtime hours are automatically calculated in this cell" sqref="E4" xr:uid="{CE89BEE0-68C8-4A7A-A0CA-D80B44B20566}"/>
    <dataValidation allowBlank="1" showInputMessage="1" showErrorMessage="1" prompt="Overtime hours are calculated in the cell below" sqref="E3" xr:uid="{6F196008-41B3-4773-8F0A-E0DCDF96F08E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A5A1-804C-462B-BC8F-55DD25A7F2AD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45778</v>
      </c>
      <c r="G2" s="39">
        <v>45808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'APR 2025'!G4</f>
        <v>-996</v>
      </c>
      <c r="C4" s="21">
        <f>SUM(H6:H36)</f>
        <v>176</v>
      </c>
      <c r="D4" s="21">
        <f>SUM(TimeSheet34567[Hours Worked])</f>
        <v>8</v>
      </c>
      <c r="E4" s="21">
        <f>D4-WorkweekHours</f>
        <v>-168</v>
      </c>
      <c r="F4" s="22">
        <f>E4*1.5</f>
        <v>-252</v>
      </c>
      <c r="G4" s="30">
        <f>B4+F4</f>
        <v>-1248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45778</v>
      </c>
      <c r="C6" s="9"/>
      <c r="D6" s="9"/>
      <c r="E6" s="9"/>
      <c r="F6" s="9"/>
      <c r="G6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45779</v>
      </c>
      <c r="C7" s="36"/>
      <c r="D7" s="36"/>
      <c r="E7" s="36"/>
      <c r="F7" s="36"/>
      <c r="G7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45780</v>
      </c>
      <c r="C8" s="36"/>
      <c r="D8" s="36"/>
      <c r="E8" s="36"/>
      <c r="F8" s="36"/>
      <c r="G8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</row>
    <row r="9" spans="1:10" s="8" customFormat="1" ht="49.9" customHeight="1" thickTop="1" thickBot="1" x14ac:dyDescent="0.4">
      <c r="A9" s="7"/>
      <c r="B9" s="40">
        <v>45781</v>
      </c>
      <c r="C9" s="36"/>
      <c r="D9" s="36"/>
      <c r="E9" s="36"/>
      <c r="F9" s="36"/>
      <c r="G9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9" s="51"/>
      <c r="I9" s="46"/>
      <c r="J9" s="46"/>
    </row>
    <row r="10" spans="1:10" s="8" customFormat="1" ht="49.9" customHeight="1" thickTop="1" thickBot="1" x14ac:dyDescent="0.4">
      <c r="A10" s="7"/>
      <c r="B10" s="40">
        <v>45782</v>
      </c>
      <c r="C10" s="36"/>
      <c r="D10" s="36"/>
      <c r="E10" s="36"/>
      <c r="F10" s="36"/>
      <c r="G10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45783</v>
      </c>
      <c r="C11" s="36"/>
      <c r="D11" s="36"/>
      <c r="E11" s="36"/>
      <c r="F11" s="36"/>
      <c r="G11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45784</v>
      </c>
      <c r="C12" s="36"/>
      <c r="D12" s="36"/>
      <c r="E12" s="36"/>
      <c r="F12" s="36"/>
      <c r="G12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45785</v>
      </c>
      <c r="C13" s="36"/>
      <c r="D13" s="36"/>
      <c r="E13" s="36"/>
      <c r="F13" s="36"/>
      <c r="G13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45786</v>
      </c>
      <c r="C14" s="36"/>
      <c r="D14" s="36"/>
      <c r="E14" s="36"/>
      <c r="F14" s="36"/>
      <c r="G14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45787</v>
      </c>
      <c r="C15" s="36"/>
      <c r="D15" s="36"/>
      <c r="E15" s="36"/>
      <c r="F15" s="36"/>
      <c r="G15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</row>
    <row r="16" spans="1:10" s="8" customFormat="1" ht="49.9" customHeight="1" thickTop="1" thickBot="1" x14ac:dyDescent="0.4">
      <c r="A16" s="7"/>
      <c r="B16" s="40">
        <v>45788</v>
      </c>
      <c r="C16" s="36"/>
      <c r="D16" s="36"/>
      <c r="E16" s="36"/>
      <c r="F16" s="36"/>
      <c r="G16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6" s="51"/>
      <c r="I16" s="46"/>
      <c r="J16" s="46"/>
    </row>
    <row r="17" spans="1:10" s="8" customFormat="1" ht="49.9" customHeight="1" thickTop="1" thickBot="1" x14ac:dyDescent="0.4">
      <c r="A17" s="7"/>
      <c r="B17" s="40">
        <v>45789</v>
      </c>
      <c r="C17" s="36"/>
      <c r="D17" s="36"/>
      <c r="E17" s="36"/>
      <c r="F17" s="36"/>
      <c r="G17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45790</v>
      </c>
      <c r="C18" s="36"/>
      <c r="D18" s="36"/>
      <c r="E18" s="36"/>
      <c r="F18" s="36"/>
      <c r="G18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45791</v>
      </c>
      <c r="C19" s="36"/>
      <c r="D19" s="36"/>
      <c r="E19" s="36"/>
      <c r="F19" s="36"/>
      <c r="G19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45792</v>
      </c>
      <c r="C20" s="36"/>
      <c r="D20" s="36"/>
      <c r="E20" s="36"/>
      <c r="F20" s="36"/>
      <c r="G20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45793</v>
      </c>
      <c r="C21" s="36"/>
      <c r="D21" s="36"/>
      <c r="E21" s="36"/>
      <c r="F21" s="36"/>
      <c r="G21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45794</v>
      </c>
      <c r="C22" s="36"/>
      <c r="D22" s="36"/>
      <c r="E22" s="36"/>
      <c r="F22" s="36"/>
      <c r="G22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</row>
    <row r="23" spans="1:10" s="8" customFormat="1" ht="49.9" customHeight="1" thickTop="1" thickBot="1" x14ac:dyDescent="0.4">
      <c r="A23" s="7"/>
      <c r="B23" s="40">
        <v>45795</v>
      </c>
      <c r="C23" s="36"/>
      <c r="D23" s="36"/>
      <c r="E23" s="36"/>
      <c r="F23" s="36"/>
      <c r="G23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3" s="51"/>
      <c r="I23" s="46"/>
      <c r="J23" s="46"/>
    </row>
    <row r="24" spans="1:10" s="8" customFormat="1" ht="49.9" customHeight="1" thickTop="1" thickBot="1" x14ac:dyDescent="0.4">
      <c r="A24" s="7"/>
      <c r="B24" s="40">
        <v>45796</v>
      </c>
      <c r="C24" s="36"/>
      <c r="D24" s="36"/>
      <c r="E24" s="36"/>
      <c r="F24" s="36"/>
      <c r="G24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45797</v>
      </c>
      <c r="C25" s="36"/>
      <c r="D25" s="36"/>
      <c r="E25" s="36"/>
      <c r="F25" s="36"/>
      <c r="G25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45798</v>
      </c>
      <c r="C26" s="36"/>
      <c r="D26" s="36"/>
      <c r="E26" s="36"/>
      <c r="F26" s="36"/>
      <c r="G26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45799</v>
      </c>
      <c r="C27" s="36"/>
      <c r="D27" s="36"/>
      <c r="E27" s="36"/>
      <c r="F27" s="36"/>
      <c r="G27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45800</v>
      </c>
      <c r="C28" s="36"/>
      <c r="D28" s="36"/>
      <c r="E28" s="36"/>
      <c r="F28" s="36"/>
      <c r="G28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45801</v>
      </c>
      <c r="C29" s="36"/>
      <c r="D29" s="36"/>
      <c r="E29" s="36"/>
      <c r="F29" s="36"/>
      <c r="G29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</row>
    <row r="30" spans="1:10" s="8" customFormat="1" ht="49.9" customHeight="1" thickTop="1" thickBot="1" x14ac:dyDescent="0.4">
      <c r="A30" s="7"/>
      <c r="B30" s="40">
        <v>45802</v>
      </c>
      <c r="C30" s="36"/>
      <c r="D30" s="36"/>
      <c r="E30" s="36"/>
      <c r="F30" s="36"/>
      <c r="G30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30" s="51"/>
      <c r="I30" s="46"/>
      <c r="J30" s="46"/>
    </row>
    <row r="31" spans="1:10" s="8" customFormat="1" ht="49.9" customHeight="1" thickTop="1" thickBot="1" x14ac:dyDescent="0.4">
      <c r="A31" s="7"/>
      <c r="B31" s="23">
        <v>45803</v>
      </c>
      <c r="C31" s="37">
        <v>0.35416666666666669</v>
      </c>
      <c r="D31" s="37">
        <v>0.54166666666666663</v>
      </c>
      <c r="E31" s="37">
        <v>0.5625</v>
      </c>
      <c r="F31" s="37">
        <v>0.70833333333333337</v>
      </c>
      <c r="G31" s="52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8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45804</v>
      </c>
      <c r="C32" s="36"/>
      <c r="D32" s="36"/>
      <c r="E32" s="36"/>
      <c r="F32" s="36"/>
      <c r="G32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45805</v>
      </c>
      <c r="C33" s="36"/>
      <c r="D33" s="36"/>
      <c r="E33" s="36"/>
      <c r="F33" s="36"/>
      <c r="G33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45806</v>
      </c>
      <c r="C34" s="36"/>
      <c r="D34" s="36"/>
      <c r="E34" s="36"/>
      <c r="F34" s="36"/>
      <c r="G34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45807</v>
      </c>
      <c r="C35" s="36"/>
      <c r="D35" s="36"/>
      <c r="E35" s="36"/>
      <c r="F35" s="36"/>
      <c r="G35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>
        <v>45808</v>
      </c>
      <c r="C36" s="36"/>
      <c r="D36" s="36"/>
      <c r="E36" s="36"/>
      <c r="F36" s="36"/>
      <c r="G36" s="34">
        <f>IFERROR(IF(COUNT(TimeSheet34567[[#This Row],[Time In]:[Time Out]])=4,(IF(TimeSheet34567[[#This Row],[Time Out]]&lt;TimeSheet34567[[#This Row],[Time In]],1,0)+TimeSheet34567[[#This Row],[Time Out]])-TimeSheet34567[[#This Row],[Lunch End]]+TimeSheet34567[[#This Row],[Lunch Start]]-TimeSheet34567[[#This Row],[Time In]],IF(AND(LEN(TimeSheet34567[[#This Row],[Time In]])&lt;&gt;0,LEN(TimeSheet34567[[#This Row],[Time Out]])&lt;&gt;0),(IF(TimeSheet34567[[#This Row],[Time Out]]&lt;TimeSheet34567[[#This Row],[Time In]],1,0)+TimeSheet34567[[#This Row],[Time Out]])-TimeSheet34567[[#This Row],[Time In]],0))*24,0)</f>
        <v>0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248314C2-C311-4DC9-A9BD-D16360031E9A}"/>
    <dataValidation allowBlank="1" showInputMessage="1" showErrorMessage="1" prompt="Overtime hours are automatically calculated in this cell" sqref="E4" xr:uid="{6510B91D-F922-4299-9562-39F38A182767}"/>
    <dataValidation allowBlank="1" showInputMessage="1" showErrorMessage="1" prompt="Enter Employee Name in this cell" sqref="D2" xr:uid="{C1BCC36C-1D6A-46DB-8174-B5BC2D3E5466}"/>
    <dataValidation allowBlank="1" showInputMessage="1" showErrorMessage="1" prompt="Hours Worked are automatically calculated in this column under this heading" sqref="G5" xr:uid="{100B2965-CC6D-4BA0-B85A-5C6E11AB8FFD}"/>
    <dataValidation allowBlank="1" showInputMessage="1" showErrorMessage="1" prompt="Enter Time Out in this column under this heading" sqref="F5" xr:uid="{99642B82-3D87-4FC4-9F93-6B096BD0ECA1}"/>
    <dataValidation allowBlank="1" showInputMessage="1" showErrorMessage="1" prompt="Enter Lunch End time in this column under this heading" sqref="E5" xr:uid="{07A5C734-E573-4C7B-8A08-86DAE0A37BD9}"/>
    <dataValidation allowBlank="1" showInputMessage="1" showErrorMessage="1" prompt="Enter Lunch Start time in this column under this heading" sqref="D5" xr:uid="{43C3778C-7D62-4E6E-B00C-16EDDF5E06BF}"/>
    <dataValidation allowBlank="1" showInputMessage="1" showErrorMessage="1" prompt="Enter Time In in this column under this heading" sqref="C5" xr:uid="{CC640A79-D3CB-4917-901C-E83B9255AE08}"/>
    <dataValidation allowBlank="1" showInputMessage="1" showErrorMessage="1" prompt="Enter Date in this column under this heading. Use heading filters to find specific entries" sqref="B5" xr:uid="{DE498CB5-D068-4B7B-AB6E-3DCAB34DA0B6}"/>
    <dataValidation allowBlank="1" showInputMessage="1" showErrorMessage="1" prompt="Overtime Hours are automatically calculated in this cell" sqref="E4" xr:uid="{4C70DF9E-3590-4E04-B80F-4AD2A0418097}"/>
    <dataValidation allowBlank="1" showInputMessage="1" showErrorMessage="1" prompt="Regular Hours are automatically calculated in this cell" sqref="D4" xr:uid="{20A56661-7314-4974-9E2E-91FFF8223427}"/>
    <dataValidation allowBlank="1" showInputMessage="1" showErrorMessage="1" prompt="Total Hours Worked are automatically calculated in this cell" sqref="C4" xr:uid="{82E59778-A425-4E7C-9909-8ED43F0B98E9}"/>
    <dataValidation allowBlank="1" showInputMessage="1" showErrorMessage="1" prompt="Enter Total Work Week Hours in this cell" sqref="B4" xr:uid="{6FF43518-C2D2-4C8E-989C-8E38889163BD}"/>
    <dataValidation allowBlank="1" showInputMessage="1" showErrorMessage="1" prompt="Overtime Hours are automatically calculated in cell below" sqref="E3" xr:uid="{6A4B4AD2-33F1-40A6-9002-4ACCC016D578}"/>
    <dataValidation allowBlank="1" showInputMessage="1" showErrorMessage="1" prompt="Regular Hours are automatically calculated in cell below" sqref="D3" xr:uid="{C681AAA0-EA70-445A-8BDA-BA016CC56686}"/>
    <dataValidation allowBlank="1" showInputMessage="1" showErrorMessage="1" prompt="Total Hours Worked are automatically calculated in cell below" sqref="C3" xr:uid="{C0B977C7-91AD-42BD-8109-8F204B0ED24C}"/>
    <dataValidation allowBlank="1" showInputMessage="1" showErrorMessage="1" prompt="Enter Total Work Week Hours in cell below" sqref="B3" xr:uid="{EAE338AB-370A-45DE-BAAA-E7A3936D67E3}"/>
    <dataValidation allowBlank="1" showInputMessage="1" showErrorMessage="1" prompt="Enter Manager Name in this cell" sqref="B2" xr:uid="{2D18D875-1549-4E1F-A086-7A8846963AEF}"/>
    <dataValidation allowBlank="1" showInputMessage="1" showErrorMessage="1" prompt="Title of this worksheet is in this cell.  Enter Employee and Manager details in cells below" sqref="B1" xr:uid="{F72DE05A-B3F9-43F4-913F-CEDD8DA51C76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D4791001-0B9F-4277-B8C6-EBD4E807187E}"/>
    <dataValidation allowBlank="1" showErrorMessage="1" sqref="B39:G1048576 F38:G38 F3:G4 B2 D2:E2 L2:XFD2 A2:A1048576 H1:XFD1 H3:XFD1048576 H2:I2 B6:G37" xr:uid="{3AB7D39F-9DE6-48FF-B56D-C5D9B1FC8E39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A484-2903-4981-83E3-6A81F89CEDF6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45809</v>
      </c>
      <c r="G2" s="39">
        <v>45838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'MAY 2025'!G4</f>
        <v>-1248</v>
      </c>
      <c r="C4" s="21">
        <f>SUM(H6:H36)</f>
        <v>168</v>
      </c>
      <c r="D4" s="21">
        <f>SUM(TimeSheet345678[Hours Worked])</f>
        <v>8</v>
      </c>
      <c r="E4" s="21">
        <f>D4-WorkweekHours</f>
        <v>-160</v>
      </c>
      <c r="F4" s="22">
        <f>E4*1.5</f>
        <v>-240</v>
      </c>
      <c r="G4" s="30">
        <f>B4+F4</f>
        <v>-1488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45809</v>
      </c>
      <c r="C6" s="9"/>
      <c r="D6" s="9"/>
      <c r="E6" s="9"/>
      <c r="F6" s="9"/>
      <c r="G6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7" spans="1:10" ht="49.9" customHeight="1" thickTop="1" thickBot="1" x14ac:dyDescent="0.4">
      <c r="A7" s="1"/>
      <c r="B7" s="40">
        <v>45810</v>
      </c>
      <c r="C7" s="36"/>
      <c r="D7" s="36"/>
      <c r="E7" s="36"/>
      <c r="F7" s="36"/>
      <c r="G7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45811</v>
      </c>
      <c r="C8" s="36"/>
      <c r="D8" s="36"/>
      <c r="E8" s="36"/>
      <c r="F8" s="36"/>
      <c r="G8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45812</v>
      </c>
      <c r="C9" s="36"/>
      <c r="D9" s="36"/>
      <c r="E9" s="36"/>
      <c r="F9" s="36"/>
      <c r="G9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45813</v>
      </c>
      <c r="C10" s="36"/>
      <c r="D10" s="36"/>
      <c r="E10" s="36"/>
      <c r="F10" s="36"/>
      <c r="G10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45814</v>
      </c>
      <c r="C11" s="36"/>
      <c r="D11" s="36"/>
      <c r="E11" s="36"/>
      <c r="F11" s="36"/>
      <c r="G11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45815</v>
      </c>
      <c r="C12" s="36"/>
      <c r="D12" s="36"/>
      <c r="E12" s="36"/>
      <c r="F12" s="36"/>
      <c r="G12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13" spans="1:10" ht="49.9" customHeight="1" thickTop="1" thickBot="1" x14ac:dyDescent="0.4">
      <c r="A13" s="1"/>
      <c r="B13" s="40">
        <v>45816</v>
      </c>
      <c r="C13" s="36"/>
      <c r="D13" s="36"/>
      <c r="E13" s="36"/>
      <c r="F13" s="36"/>
      <c r="G13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14" spans="1:10" ht="49.9" customHeight="1" thickTop="1" thickBot="1" x14ac:dyDescent="0.4">
      <c r="A14" s="1"/>
      <c r="B14" s="40">
        <v>45817</v>
      </c>
      <c r="C14" s="36"/>
      <c r="D14" s="36"/>
      <c r="E14" s="36"/>
      <c r="F14" s="36"/>
      <c r="G14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45818</v>
      </c>
      <c r="C15" s="36"/>
      <c r="D15" s="36"/>
      <c r="E15" s="36"/>
      <c r="F15" s="36"/>
      <c r="G15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45819</v>
      </c>
      <c r="C16" s="36"/>
      <c r="D16" s="36"/>
      <c r="E16" s="36"/>
      <c r="F16" s="36"/>
      <c r="G16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45820</v>
      </c>
      <c r="C17" s="36"/>
      <c r="D17" s="36"/>
      <c r="E17" s="36"/>
      <c r="F17" s="36"/>
      <c r="G17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45821</v>
      </c>
      <c r="C18" s="36"/>
      <c r="D18" s="36"/>
      <c r="E18" s="36"/>
      <c r="F18" s="36"/>
      <c r="G18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45822</v>
      </c>
      <c r="C19" s="36"/>
      <c r="D19" s="36"/>
      <c r="E19" s="36"/>
      <c r="F19" s="36"/>
      <c r="G19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20" spans="1:10" ht="49.9" customHeight="1" thickTop="1" thickBot="1" x14ac:dyDescent="0.4">
      <c r="A20" s="1"/>
      <c r="B20" s="40">
        <v>45823</v>
      </c>
      <c r="C20" s="36"/>
      <c r="D20" s="36"/>
      <c r="E20" s="36"/>
      <c r="F20" s="36"/>
      <c r="G20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21" spans="1:10" ht="49.9" customHeight="1" thickTop="1" thickBot="1" x14ac:dyDescent="0.4">
      <c r="A21" s="1"/>
      <c r="B21" s="40">
        <v>45824</v>
      </c>
      <c r="C21" s="36"/>
      <c r="D21" s="36"/>
      <c r="E21" s="36"/>
      <c r="F21" s="36"/>
      <c r="G21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45825</v>
      </c>
      <c r="C22" s="36"/>
      <c r="D22" s="36"/>
      <c r="E22" s="36"/>
      <c r="F22" s="36"/>
      <c r="G22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45826</v>
      </c>
      <c r="C23" s="36"/>
      <c r="D23" s="36"/>
      <c r="E23" s="36"/>
      <c r="F23" s="36"/>
      <c r="G23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23">
        <v>45827</v>
      </c>
      <c r="C24" s="37">
        <v>0.35416666666666669</v>
      </c>
      <c r="D24" s="37">
        <v>0.54166666666666663</v>
      </c>
      <c r="E24" s="37">
        <v>0.5625</v>
      </c>
      <c r="F24" s="37">
        <v>0.70833333333333337</v>
      </c>
      <c r="G24" s="52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8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45828</v>
      </c>
      <c r="C25" s="36"/>
      <c r="D25" s="36"/>
      <c r="E25" s="36"/>
      <c r="F25" s="36"/>
      <c r="G25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45829</v>
      </c>
      <c r="C26" s="36"/>
      <c r="D26" s="36"/>
      <c r="E26" s="36"/>
      <c r="F26" s="36"/>
      <c r="G26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27" spans="1:10" ht="49.9" customHeight="1" thickTop="1" thickBot="1" x14ac:dyDescent="0.4">
      <c r="A27" s="1"/>
      <c r="B27" s="40">
        <v>45830</v>
      </c>
      <c r="C27" s="36"/>
      <c r="D27" s="36"/>
      <c r="E27" s="36"/>
      <c r="F27" s="36"/>
      <c r="G27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28" spans="1:10" ht="49.9" customHeight="1" thickTop="1" thickBot="1" x14ac:dyDescent="0.4">
      <c r="A28" s="1"/>
      <c r="B28" s="40">
        <v>45831</v>
      </c>
      <c r="C28" s="36"/>
      <c r="D28" s="36"/>
      <c r="E28" s="36"/>
      <c r="F28" s="36"/>
      <c r="G28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45832</v>
      </c>
      <c r="C29" s="36"/>
      <c r="D29" s="36"/>
      <c r="E29" s="36"/>
      <c r="F29" s="36"/>
      <c r="G29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45833</v>
      </c>
      <c r="C30" s="36"/>
      <c r="D30" s="36"/>
      <c r="E30" s="36"/>
      <c r="F30" s="36"/>
      <c r="G30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45834</v>
      </c>
      <c r="C31" s="36"/>
      <c r="D31" s="36"/>
      <c r="E31" s="36"/>
      <c r="F31" s="36"/>
      <c r="G31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45835</v>
      </c>
      <c r="C32" s="36"/>
      <c r="D32" s="36"/>
      <c r="E32" s="36"/>
      <c r="F32" s="36"/>
      <c r="G32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45836</v>
      </c>
      <c r="C33" s="36"/>
      <c r="D33" s="36"/>
      <c r="E33" s="36"/>
      <c r="F33" s="36"/>
      <c r="G33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34" spans="1:8" ht="49.9" customHeight="1" thickTop="1" thickBot="1" x14ac:dyDescent="0.4">
      <c r="A34" s="1"/>
      <c r="B34" s="40">
        <v>45837</v>
      </c>
      <c r="C34" s="36"/>
      <c r="D34" s="36"/>
      <c r="E34" s="36"/>
      <c r="F34" s="36"/>
      <c r="G34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</row>
    <row r="35" spans="1:8" ht="49.9" customHeight="1" thickTop="1" thickBot="1" x14ac:dyDescent="0.4">
      <c r="A35" s="1"/>
      <c r="B35" s="40">
        <v>45838</v>
      </c>
      <c r="C35" s="36"/>
      <c r="D35" s="36"/>
      <c r="E35" s="36"/>
      <c r="F35" s="36"/>
      <c r="G35" s="34">
        <f>IFERROR(IF(COUNT(TimeSheet345678[[#This Row],[Time In]:[Time Out]])=4,(IF(TimeSheet345678[[#This Row],[Time Out]]&lt;TimeSheet345678[[#This Row],[Time In]],1,0)+TimeSheet345678[[#This Row],[Time Out]])-TimeSheet345678[[#This Row],[Lunch End]]+TimeSheet345678[[#This Row],[Lunch Start]]-TimeSheet345678[[#This Row],[Time In]],IF(AND(LEN(TimeSheet345678[[#This Row],[Time In]])&lt;&gt;0,LEN(TimeSheet345678[[#This Row],[Time Out]])&lt;&gt;0),(IF(TimeSheet345678[[#This Row],[Time Out]]&lt;TimeSheet345678[[#This Row],[Time In]],1,0)+TimeSheet345678[[#This Row],[Time Out]])-TimeSheet345678[[#This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/>
      <c r="C36" s="36"/>
      <c r="D36" s="36"/>
      <c r="E36" s="36"/>
      <c r="F36" s="36"/>
      <c r="G36" s="34"/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A2:A1048576 H1:XFD1 H3:XFD1048576 H2:I2 B6:G37" xr:uid="{0CB9140C-FCA9-4F44-9FE8-DD5BBFFB6BE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308EB457-F92A-40C1-94BE-0F8B8CAC67AD}"/>
    <dataValidation allowBlank="1" showInputMessage="1" showErrorMessage="1" prompt="Title of this worksheet is in this cell.  Enter Employee and Manager details in cells below" sqref="B1" xr:uid="{F4F414A3-FB14-491D-8FDD-A001737716C9}"/>
    <dataValidation allowBlank="1" showInputMessage="1" showErrorMessage="1" prompt="Enter Manager Name in this cell" sqref="B2" xr:uid="{2E4B70C6-A2CD-4FEF-BDBC-3E03ECA651F2}"/>
    <dataValidation allowBlank="1" showInputMessage="1" showErrorMessage="1" prompt="Enter Total Work Week Hours in cell below" sqref="B3" xr:uid="{C5A0B066-6E1E-4DDB-9A75-568E266C58EE}"/>
    <dataValidation allowBlank="1" showInputMessage="1" showErrorMessage="1" prompt="Total Hours Worked are automatically calculated in cell below" sqref="C3" xr:uid="{FF52AADA-C051-4249-B04A-547C0C19E11C}"/>
    <dataValidation allowBlank="1" showInputMessage="1" showErrorMessage="1" prompt="Regular Hours are automatically calculated in cell below" sqref="D3" xr:uid="{34C31F20-36D3-4678-B97E-A3B1DCC4B62A}"/>
    <dataValidation allowBlank="1" showInputMessage="1" showErrorMessage="1" prompt="Overtime Hours are automatically calculated in cell below" sqref="E3" xr:uid="{BEB55C3D-606A-4308-ABBB-8A94FD58CE88}"/>
    <dataValidation allowBlank="1" showInputMessage="1" showErrorMessage="1" prompt="Enter Total Work Week Hours in this cell" sqref="B4" xr:uid="{17649904-D896-4969-9377-AC01A3DCE559}"/>
    <dataValidation allowBlank="1" showInputMessage="1" showErrorMessage="1" prompt="Total Hours Worked are automatically calculated in this cell" sqref="C4" xr:uid="{E957D176-45B6-4F1E-851C-1C7BC9DC308F}"/>
    <dataValidation allowBlank="1" showInputMessage="1" showErrorMessage="1" prompt="Regular Hours are automatically calculated in this cell" sqref="D4" xr:uid="{CEBA1F39-3033-487C-8576-46DE9B297681}"/>
    <dataValidation allowBlank="1" showInputMessage="1" showErrorMessage="1" prompt="Overtime Hours are automatically calculated in this cell" sqref="E4" xr:uid="{BF54525D-C4EA-4145-9FBA-04F32EE387BB}"/>
    <dataValidation allowBlank="1" showInputMessage="1" showErrorMessage="1" prompt="Enter Date in this column under this heading. Use heading filters to find specific entries" sqref="B5" xr:uid="{879BD540-5D00-48AD-A9EE-064C14C9B9D1}"/>
    <dataValidation allowBlank="1" showInputMessage="1" showErrorMessage="1" prompt="Enter Time In in this column under this heading" sqref="C5" xr:uid="{40B11828-374B-488B-BBE8-CA63B97C4C2C}"/>
    <dataValidation allowBlank="1" showInputMessage="1" showErrorMessage="1" prompt="Enter Lunch Start time in this column under this heading" sqref="D5" xr:uid="{907DFA38-C6E9-4A7F-B3E5-04EC59603D10}"/>
    <dataValidation allowBlank="1" showInputMessage="1" showErrorMessage="1" prompt="Enter Lunch End time in this column under this heading" sqref="E5" xr:uid="{A37EF237-2536-4FA8-9F6B-E4FDCF3372E5}"/>
    <dataValidation allowBlank="1" showInputMessage="1" showErrorMessage="1" prompt="Enter Time Out in this column under this heading" sqref="F5" xr:uid="{C80B3E89-C9D1-4D09-8A7C-C2C3905C9BC9}"/>
    <dataValidation allowBlank="1" showInputMessage="1" showErrorMessage="1" prompt="Hours Worked are automatically calculated in this column under this heading" sqref="G5" xr:uid="{50E252F3-BDCE-4BC8-B8C1-6909CFCBCBF4}"/>
    <dataValidation allowBlank="1" showInputMessage="1" showErrorMessage="1" prompt="Enter Employee Name in this cell" sqref="D2" xr:uid="{03A40808-42BF-49C9-BD2C-291B14BCD14D}"/>
    <dataValidation allowBlank="1" showInputMessage="1" showErrorMessage="1" prompt="Overtime hours are automatically calculated in this cell" sqref="E4" xr:uid="{0E68782C-F9A5-4609-98D6-6E8DC6F394FE}"/>
    <dataValidation allowBlank="1" showInputMessage="1" showErrorMessage="1" prompt="Overtime hours are calculated in the cell below" sqref="E3" xr:uid="{BFE9EC4F-F490-4CF0-A513-F0A88379253F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1032-D99B-40C3-B263-6FB23848E81F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45839</v>
      </c>
      <c r="G2" s="39">
        <v>45869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'JUN 2025'!G4</f>
        <v>-1488</v>
      </c>
      <c r="C4" s="21">
        <f>SUM(H6:H36)</f>
        <v>184</v>
      </c>
      <c r="D4" s="21">
        <f>SUM(TimeSheet3456789[Hours Worked])</f>
        <v>8</v>
      </c>
      <c r="E4" s="21">
        <f>D4-WorkweekHours</f>
        <v>-176</v>
      </c>
      <c r="F4" s="22">
        <f>E4*1.5</f>
        <v>-264</v>
      </c>
      <c r="G4" s="30">
        <f>B4+F4</f>
        <v>-1752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45839</v>
      </c>
      <c r="C6" s="9"/>
      <c r="D6" s="9"/>
      <c r="E6" s="9"/>
      <c r="F6" s="9"/>
      <c r="G6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45840</v>
      </c>
      <c r="C7" s="36"/>
      <c r="D7" s="36"/>
      <c r="E7" s="36"/>
      <c r="F7" s="36"/>
      <c r="G7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45841</v>
      </c>
      <c r="C8" s="36"/>
      <c r="D8" s="36"/>
      <c r="E8" s="36"/>
      <c r="F8" s="36"/>
      <c r="G8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23">
        <v>45842</v>
      </c>
      <c r="C9" s="37">
        <v>0.35416666666666669</v>
      </c>
      <c r="D9" s="37">
        <v>0.54166666666666663</v>
      </c>
      <c r="E9" s="37">
        <v>0.5625</v>
      </c>
      <c r="F9" s="37">
        <v>0.70833333333333337</v>
      </c>
      <c r="G9" s="52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8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45843</v>
      </c>
      <c r="C10" s="36"/>
      <c r="D10" s="36"/>
      <c r="E10" s="36"/>
      <c r="F10" s="36"/>
      <c r="G10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0" s="51"/>
      <c r="I10" s="46"/>
      <c r="J10" s="46"/>
    </row>
    <row r="11" spans="1:10" ht="49.9" customHeight="1" thickTop="1" thickBot="1" x14ac:dyDescent="0.4">
      <c r="A11" s="1"/>
      <c r="B11" s="40">
        <v>45844</v>
      </c>
      <c r="C11" s="36"/>
      <c r="D11" s="36"/>
      <c r="E11" s="36"/>
      <c r="F11" s="36"/>
      <c r="G11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</row>
    <row r="12" spans="1:10" ht="49.9" customHeight="1" thickTop="1" thickBot="1" x14ac:dyDescent="0.4">
      <c r="A12" s="1"/>
      <c r="B12" s="40">
        <v>45845</v>
      </c>
      <c r="C12" s="36"/>
      <c r="D12" s="36"/>
      <c r="E12" s="36"/>
      <c r="F12" s="36"/>
      <c r="G12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45846</v>
      </c>
      <c r="C13" s="36"/>
      <c r="D13" s="36"/>
      <c r="E13" s="36"/>
      <c r="F13" s="36"/>
      <c r="G13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45847</v>
      </c>
      <c r="C14" s="36"/>
      <c r="D14" s="36"/>
      <c r="E14" s="36"/>
      <c r="F14" s="36"/>
      <c r="G14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45848</v>
      </c>
      <c r="C15" s="36"/>
      <c r="D15" s="36"/>
      <c r="E15" s="36"/>
      <c r="F15" s="36"/>
      <c r="G15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45849</v>
      </c>
      <c r="C16" s="36"/>
      <c r="D16" s="36"/>
      <c r="E16" s="36"/>
      <c r="F16" s="36"/>
      <c r="G16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45850</v>
      </c>
      <c r="C17" s="36"/>
      <c r="D17" s="36"/>
      <c r="E17" s="36"/>
      <c r="F17" s="36"/>
      <c r="G17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7" s="51"/>
      <c r="I17" s="46"/>
      <c r="J17" s="46"/>
    </row>
    <row r="18" spans="1:10" ht="49.9" customHeight="1" thickTop="1" thickBot="1" x14ac:dyDescent="0.4">
      <c r="A18" s="1"/>
      <c r="B18" s="40">
        <v>45851</v>
      </c>
      <c r="C18" s="36"/>
      <c r="D18" s="36"/>
      <c r="E18" s="36"/>
      <c r="F18" s="36"/>
      <c r="G18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</row>
    <row r="19" spans="1:10" ht="49.9" customHeight="1" thickTop="1" thickBot="1" x14ac:dyDescent="0.4">
      <c r="A19" s="1"/>
      <c r="B19" s="40">
        <v>45852</v>
      </c>
      <c r="C19" s="36"/>
      <c r="D19" s="36"/>
      <c r="E19" s="36"/>
      <c r="F19" s="36"/>
      <c r="G19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45853</v>
      </c>
      <c r="C20" s="36"/>
      <c r="D20" s="36"/>
      <c r="E20" s="36"/>
      <c r="F20" s="36"/>
      <c r="G20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45854</v>
      </c>
      <c r="C21" s="36"/>
      <c r="D21" s="36"/>
      <c r="E21" s="36"/>
      <c r="F21" s="36"/>
      <c r="G21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45855</v>
      </c>
      <c r="C22" s="36"/>
      <c r="D22" s="36"/>
      <c r="E22" s="36"/>
      <c r="F22" s="36"/>
      <c r="G22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45856</v>
      </c>
      <c r="C23" s="36"/>
      <c r="D23" s="36"/>
      <c r="E23" s="36"/>
      <c r="F23" s="36"/>
      <c r="G23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45857</v>
      </c>
      <c r="C24" s="36"/>
      <c r="D24" s="36"/>
      <c r="E24" s="36"/>
      <c r="F24" s="36"/>
      <c r="G24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4" s="51"/>
      <c r="I24" s="46"/>
      <c r="J24" s="46"/>
    </row>
    <row r="25" spans="1:10" ht="49.9" customHeight="1" thickTop="1" thickBot="1" x14ac:dyDescent="0.4">
      <c r="A25" s="1"/>
      <c r="B25" s="40">
        <v>45858</v>
      </c>
      <c r="C25" s="36"/>
      <c r="D25" s="36"/>
      <c r="E25" s="36"/>
      <c r="F25" s="36"/>
      <c r="G25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</row>
    <row r="26" spans="1:10" ht="49.9" customHeight="1" thickTop="1" thickBot="1" x14ac:dyDescent="0.4">
      <c r="A26" s="1"/>
      <c r="B26" s="40">
        <v>45859</v>
      </c>
      <c r="C26" s="36"/>
      <c r="D26" s="36"/>
      <c r="E26" s="36"/>
      <c r="F26" s="36"/>
      <c r="G26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45860</v>
      </c>
      <c r="C27" s="36"/>
      <c r="D27" s="36"/>
      <c r="E27" s="36"/>
      <c r="F27" s="36"/>
      <c r="G27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45861</v>
      </c>
      <c r="C28" s="36"/>
      <c r="D28" s="36"/>
      <c r="E28" s="36"/>
      <c r="F28" s="36"/>
      <c r="G28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45862</v>
      </c>
      <c r="C29" s="36"/>
      <c r="D29" s="36"/>
      <c r="E29" s="36"/>
      <c r="F29" s="36"/>
      <c r="G29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45863</v>
      </c>
      <c r="C30" s="36"/>
      <c r="D30" s="36"/>
      <c r="E30" s="36"/>
      <c r="F30" s="36"/>
      <c r="G30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45864</v>
      </c>
      <c r="C31" s="36"/>
      <c r="D31" s="36"/>
      <c r="E31" s="36"/>
      <c r="F31" s="36"/>
      <c r="G31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1" s="51"/>
      <c r="I31" s="46"/>
      <c r="J31" s="46"/>
    </row>
    <row r="32" spans="1:10" ht="49.9" customHeight="1" thickTop="1" thickBot="1" x14ac:dyDescent="0.4">
      <c r="A32" s="1"/>
      <c r="B32" s="40">
        <v>45865</v>
      </c>
      <c r="C32" s="36"/>
      <c r="D32" s="36"/>
      <c r="E32" s="36"/>
      <c r="F32" s="36"/>
      <c r="G32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</row>
    <row r="33" spans="1:8" ht="49.9" customHeight="1" thickTop="1" thickBot="1" x14ac:dyDescent="0.4">
      <c r="A33" s="1"/>
      <c r="B33" s="40">
        <v>45866</v>
      </c>
      <c r="C33" s="36"/>
      <c r="D33" s="36"/>
      <c r="E33" s="36"/>
      <c r="F33" s="36"/>
      <c r="G33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45867</v>
      </c>
      <c r="C34" s="36"/>
      <c r="D34" s="36"/>
      <c r="E34" s="36"/>
      <c r="F34" s="36"/>
      <c r="G34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45868</v>
      </c>
      <c r="C35" s="36"/>
      <c r="D35" s="36"/>
      <c r="E35" s="36"/>
      <c r="F35" s="36"/>
      <c r="G35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>
        <v>45869</v>
      </c>
      <c r="C36" s="36"/>
      <c r="D36" s="36"/>
      <c r="E36" s="36"/>
      <c r="F36" s="36"/>
      <c r="G36" s="34">
        <f>IFERROR(IF(COUNT(TimeSheet3456789[[#This Row],[Time In]:[Time Out]])=4,(IF(TimeSheet3456789[[#This Row],[Time Out]]&lt;TimeSheet3456789[[#This Row],[Time In]],1,0)+TimeSheet3456789[[#This Row],[Time Out]])-TimeSheet3456789[[#This Row],[Lunch End]]+TimeSheet3456789[[#This Row],[Lunch Start]]-TimeSheet3456789[[#This Row],[Time In]],IF(AND(LEN(TimeSheet3456789[[#This Row],[Time In]])&lt;&gt;0,LEN(TimeSheet3456789[[#This Row],[Time Out]])&lt;&gt;0),(IF(TimeSheet3456789[[#This Row],[Time Out]]&lt;TimeSheet3456789[[#This Row],[Time In]],1,0)+TimeSheet3456789[[#This Row],[Time Out]])-TimeSheet3456789[[#This Row],[Time In]],0))*24,0)</f>
        <v>0</v>
      </c>
      <c r="H36" s="51">
        <v>8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473007B8-1A42-4C54-B9FA-C7A71C813B4B}"/>
    <dataValidation allowBlank="1" showInputMessage="1" showErrorMessage="1" prompt="Overtime hours are automatically calculated in this cell" sqref="E4" xr:uid="{6D980CAD-0F93-4D10-BD7E-28F441981F6A}"/>
    <dataValidation allowBlank="1" showInputMessage="1" showErrorMessage="1" prompt="Enter Employee Name in this cell" sqref="D2" xr:uid="{34BBDEFA-8D26-4290-9BC6-002CF952336C}"/>
    <dataValidation allowBlank="1" showInputMessage="1" showErrorMessage="1" prompt="Hours Worked are automatically calculated in this column under this heading" sqref="G5" xr:uid="{8EF53B9B-D227-4C9E-A413-BA93011C06C6}"/>
    <dataValidation allowBlank="1" showInputMessage="1" showErrorMessage="1" prompt="Enter Time Out in this column under this heading" sqref="F5" xr:uid="{34D2E43C-8DFD-4785-80DA-F16BD00591F0}"/>
    <dataValidation allowBlank="1" showInputMessage="1" showErrorMessage="1" prompt="Enter Lunch End time in this column under this heading" sqref="E5" xr:uid="{CE677794-2C3F-4078-BFCE-875FB1912BD8}"/>
    <dataValidation allowBlank="1" showInputMessage="1" showErrorMessage="1" prompt="Enter Lunch Start time in this column under this heading" sqref="D5" xr:uid="{486CEFCE-1852-4E08-A10D-7C9200AA8472}"/>
    <dataValidation allowBlank="1" showInputMessage="1" showErrorMessage="1" prompt="Enter Time In in this column under this heading" sqref="C5" xr:uid="{F75384BA-78C9-48E7-96A7-C0F63FB84B60}"/>
    <dataValidation allowBlank="1" showInputMessage="1" showErrorMessage="1" prompt="Enter Date in this column under this heading. Use heading filters to find specific entries" sqref="B5" xr:uid="{72DBE176-3037-4828-9C9A-69C921463AD0}"/>
    <dataValidation allowBlank="1" showInputMessage="1" showErrorMessage="1" prompt="Overtime Hours are automatically calculated in this cell" sqref="E4" xr:uid="{F9BEABDB-22E3-4A2C-AA69-6EAA54211B5F}"/>
    <dataValidation allowBlank="1" showInputMessage="1" showErrorMessage="1" prompt="Regular Hours are automatically calculated in this cell" sqref="D4" xr:uid="{EC0BDE99-F8C8-4BD9-A2C4-0111DE98C57F}"/>
    <dataValidation allowBlank="1" showInputMessage="1" showErrorMessage="1" prompt="Total Hours Worked are automatically calculated in this cell" sqref="C4" xr:uid="{EED6BE07-84E2-4C4E-9509-54BC3A443D4F}"/>
    <dataValidation allowBlank="1" showInputMessage="1" showErrorMessage="1" prompt="Enter Total Work Week Hours in this cell" sqref="B4" xr:uid="{764B1C36-5061-439C-B5D5-A82555F5A5B8}"/>
    <dataValidation allowBlank="1" showInputMessage="1" showErrorMessage="1" prompt="Overtime Hours are automatically calculated in cell below" sqref="E3" xr:uid="{C87A1307-C269-4121-A932-52D191122EF2}"/>
    <dataValidation allowBlank="1" showInputMessage="1" showErrorMessage="1" prompt="Regular Hours are automatically calculated in cell below" sqref="D3" xr:uid="{ECA0E50D-3C36-437A-9B09-D9601FFBEF0A}"/>
    <dataValidation allowBlank="1" showInputMessage="1" showErrorMessage="1" prompt="Total Hours Worked are automatically calculated in cell below" sqref="C3" xr:uid="{D5CDE999-ABAC-44B2-8862-BF370C28114C}"/>
    <dataValidation allowBlank="1" showInputMessage="1" showErrorMessage="1" prompt="Enter Total Work Week Hours in cell below" sqref="B3" xr:uid="{E6AB3156-228A-4A69-BDCC-756EF0F27480}"/>
    <dataValidation allowBlank="1" showInputMessage="1" showErrorMessage="1" prompt="Enter Manager Name in this cell" sqref="B2" xr:uid="{9D1AFCFA-8C71-41DD-BEB6-9DD9B87CD98E}"/>
    <dataValidation allowBlank="1" showInputMessage="1" showErrorMessage="1" prompt="Title of this worksheet is in this cell.  Enter Employee and Manager details in cells below" sqref="B1" xr:uid="{546F8ABE-F254-41C6-B93C-A5A72E39A435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DFF44D82-A5FE-4401-87B0-36F6BD5093AC}"/>
    <dataValidation allowBlank="1" showErrorMessage="1" sqref="B39:G1048576 F38:G38 F3:G4 B2 D2:E2 L2:XFD2 A2:A1048576 H1:XFD1 H3:XFD1048576 H2:I2 B6:G37" xr:uid="{C7E96D5A-5A02-4931-9828-C7D0A3DA78EE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16D-A8AD-4E2C-82C5-4FFD131B276D}">
  <sheetPr>
    <tabColor theme="1"/>
    <pageSetUpPr fitToPage="1"/>
  </sheetPr>
  <dimension ref="A1:J37"/>
  <sheetViews>
    <sheetView showGridLines="0" zoomScaleNormal="100" workbookViewId="0">
      <selection activeCell="A3" sqref="A3:XFD4"/>
    </sheetView>
  </sheetViews>
  <sheetFormatPr defaultColWidth="8.6640625" defaultRowHeight="20.25" customHeight="1" x14ac:dyDescent="0.35"/>
  <cols>
    <col min="1" max="1" width="2.5546875" style="2" customWidth="1"/>
    <col min="2" max="2" width="38.10937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45870</v>
      </c>
      <c r="G2" s="39">
        <v>45900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'JUL 2025'!G4</f>
        <v>-1752</v>
      </c>
      <c r="C4" s="21">
        <f>SUM(H6:H36)</f>
        <v>168</v>
      </c>
      <c r="D4" s="21">
        <f>SUM(TimeSheet345678910[Hours Worked])</f>
        <v>0</v>
      </c>
      <c r="E4" s="21">
        <f>D4-WorkweekHours</f>
        <v>-168</v>
      </c>
      <c r="F4" s="22">
        <f>E4*1.5</f>
        <v>-252</v>
      </c>
      <c r="G4" s="30">
        <f>B4+F4</f>
        <v>-2004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40">
        <v>45870</v>
      </c>
      <c r="C6" s="9"/>
      <c r="D6" s="9"/>
      <c r="E6" s="9"/>
      <c r="F6" s="9"/>
      <c r="G6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6" s="51">
        <v>8</v>
      </c>
    </row>
    <row r="7" spans="1:10" ht="49.9" customHeight="1" thickTop="1" thickBot="1" x14ac:dyDescent="0.4">
      <c r="A7" s="1"/>
      <c r="B7" s="40">
        <v>45871</v>
      </c>
      <c r="C7" s="36"/>
      <c r="D7" s="36"/>
      <c r="E7" s="36"/>
      <c r="F7" s="36"/>
      <c r="G7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8" spans="1:10" ht="49.9" customHeight="1" thickTop="1" thickBot="1" x14ac:dyDescent="0.4">
      <c r="A8" s="1"/>
      <c r="B8" s="40">
        <v>45872</v>
      </c>
      <c r="C8" s="36"/>
      <c r="D8" s="36"/>
      <c r="E8" s="36"/>
      <c r="F8" s="36"/>
      <c r="G8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9" spans="1:10" s="8" customFormat="1" ht="49.9" customHeight="1" thickTop="1" thickBot="1" x14ac:dyDescent="0.4">
      <c r="A9" s="7"/>
      <c r="B9" s="40">
        <v>45873</v>
      </c>
      <c r="C9" s="36"/>
      <c r="D9" s="36"/>
      <c r="E9" s="36"/>
      <c r="F9" s="36"/>
      <c r="G9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45874</v>
      </c>
      <c r="C10" s="36"/>
      <c r="D10" s="36"/>
      <c r="E10" s="36"/>
      <c r="F10" s="36"/>
      <c r="G10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45875</v>
      </c>
      <c r="C11" s="36"/>
      <c r="D11" s="36"/>
      <c r="E11" s="36"/>
      <c r="F11" s="36"/>
      <c r="G11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1" s="51">
        <v>8</v>
      </c>
    </row>
    <row r="12" spans="1:10" ht="49.9" customHeight="1" thickTop="1" thickBot="1" x14ac:dyDescent="0.4">
      <c r="A12" s="1"/>
      <c r="B12" s="40">
        <v>45876</v>
      </c>
      <c r="C12" s="36"/>
      <c r="D12" s="36"/>
      <c r="E12" s="36"/>
      <c r="F12" s="36"/>
      <c r="G12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2" s="51">
        <v>8</v>
      </c>
    </row>
    <row r="13" spans="1:10" ht="49.9" customHeight="1" thickTop="1" thickBot="1" x14ac:dyDescent="0.4">
      <c r="A13" s="1"/>
      <c r="B13" s="40">
        <v>45877</v>
      </c>
      <c r="C13" s="36"/>
      <c r="D13" s="36"/>
      <c r="E13" s="36"/>
      <c r="F13" s="36"/>
      <c r="G13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45878</v>
      </c>
      <c r="C14" s="36"/>
      <c r="D14" s="36"/>
      <c r="E14" s="36"/>
      <c r="F14" s="36"/>
      <c r="G14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15" spans="1:10" ht="49.9" customHeight="1" thickTop="1" thickBot="1" x14ac:dyDescent="0.4">
      <c r="A15" s="1"/>
      <c r="B15" s="40">
        <v>45879</v>
      </c>
      <c r="C15" s="36"/>
      <c r="D15" s="36"/>
      <c r="E15" s="36"/>
      <c r="F15" s="36"/>
      <c r="G15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16" spans="1:10" s="8" customFormat="1" ht="49.9" customHeight="1" thickTop="1" thickBot="1" x14ac:dyDescent="0.4">
      <c r="A16" s="7"/>
      <c r="B16" s="40">
        <v>45880</v>
      </c>
      <c r="C16" s="36"/>
      <c r="D16" s="36"/>
      <c r="E16" s="36"/>
      <c r="F16" s="36"/>
      <c r="G16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45881</v>
      </c>
      <c r="C17" s="36"/>
      <c r="D17" s="36"/>
      <c r="E17" s="36"/>
      <c r="F17" s="36"/>
      <c r="G17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45882</v>
      </c>
      <c r="C18" s="36"/>
      <c r="D18" s="36"/>
      <c r="E18" s="36"/>
      <c r="F18" s="36"/>
      <c r="G18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8" s="51">
        <v>8</v>
      </c>
    </row>
    <row r="19" spans="1:10" ht="49.9" customHeight="1" thickTop="1" thickBot="1" x14ac:dyDescent="0.4">
      <c r="A19" s="1"/>
      <c r="B19" s="40">
        <v>45883</v>
      </c>
      <c r="C19" s="36"/>
      <c r="D19" s="36"/>
      <c r="E19" s="36"/>
      <c r="F19" s="36"/>
      <c r="G19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19" s="51">
        <v>8</v>
      </c>
    </row>
    <row r="20" spans="1:10" ht="49.9" customHeight="1" thickTop="1" thickBot="1" x14ac:dyDescent="0.4">
      <c r="A20" s="1"/>
      <c r="B20" s="40">
        <v>45884</v>
      </c>
      <c r="C20" s="36"/>
      <c r="D20" s="36"/>
      <c r="E20" s="36"/>
      <c r="F20" s="36"/>
      <c r="G20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45885</v>
      </c>
      <c r="C21" s="36"/>
      <c r="D21" s="36"/>
      <c r="E21" s="36"/>
      <c r="F21" s="36"/>
      <c r="G21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22" spans="1:10" ht="49.9" customHeight="1" thickTop="1" thickBot="1" x14ac:dyDescent="0.4">
      <c r="A22" s="1"/>
      <c r="B22" s="40">
        <v>45886</v>
      </c>
      <c r="C22" s="36"/>
      <c r="D22" s="36"/>
      <c r="E22" s="36"/>
      <c r="F22" s="36"/>
      <c r="G22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23" spans="1:10" s="8" customFormat="1" ht="49.9" customHeight="1" thickTop="1" thickBot="1" x14ac:dyDescent="0.4">
      <c r="A23" s="7"/>
      <c r="B23" s="40">
        <v>45887</v>
      </c>
      <c r="C23" s="36"/>
      <c r="D23" s="36"/>
      <c r="E23" s="36"/>
      <c r="F23" s="36"/>
      <c r="G23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45888</v>
      </c>
      <c r="C24" s="36"/>
      <c r="D24" s="36"/>
      <c r="E24" s="36"/>
      <c r="F24" s="36"/>
      <c r="G24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45889</v>
      </c>
      <c r="C25" s="36"/>
      <c r="D25" s="36"/>
      <c r="E25" s="36"/>
      <c r="F25" s="36"/>
      <c r="G25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5" s="51">
        <v>8</v>
      </c>
    </row>
    <row r="26" spans="1:10" ht="49.9" customHeight="1" thickTop="1" thickBot="1" x14ac:dyDescent="0.4">
      <c r="A26" s="1"/>
      <c r="B26" s="40">
        <v>45890</v>
      </c>
      <c r="C26" s="36"/>
      <c r="D26" s="36"/>
      <c r="E26" s="36"/>
      <c r="F26" s="36"/>
      <c r="G26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6" s="51">
        <v>8</v>
      </c>
    </row>
    <row r="27" spans="1:10" ht="49.9" customHeight="1" thickTop="1" thickBot="1" x14ac:dyDescent="0.4">
      <c r="A27" s="1"/>
      <c r="B27" s="40">
        <v>45891</v>
      </c>
      <c r="C27" s="36"/>
      <c r="D27" s="36"/>
      <c r="E27" s="36"/>
      <c r="F27" s="36"/>
      <c r="G27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45892</v>
      </c>
      <c r="C28" s="36"/>
      <c r="D28" s="36"/>
      <c r="E28" s="36"/>
      <c r="F28" s="36"/>
      <c r="G28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29" spans="1:10" ht="49.9" customHeight="1" thickTop="1" thickBot="1" x14ac:dyDescent="0.4">
      <c r="A29" s="1"/>
      <c r="B29" s="40">
        <v>45893</v>
      </c>
      <c r="C29" s="36"/>
      <c r="D29" s="36"/>
      <c r="E29" s="36"/>
      <c r="F29" s="36"/>
      <c r="G29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30" spans="1:10" s="8" customFormat="1" ht="49.9" customHeight="1" thickTop="1" thickBot="1" x14ac:dyDescent="0.4">
      <c r="A30" s="7"/>
      <c r="B30" s="40">
        <v>45894</v>
      </c>
      <c r="C30" s="36"/>
      <c r="D30" s="36"/>
      <c r="E30" s="36"/>
      <c r="F30" s="36"/>
      <c r="G30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45895</v>
      </c>
      <c r="C31" s="36"/>
      <c r="D31" s="36"/>
      <c r="E31" s="36"/>
      <c r="F31" s="36"/>
      <c r="G31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45896</v>
      </c>
      <c r="C32" s="36"/>
      <c r="D32" s="36"/>
      <c r="E32" s="36"/>
      <c r="F32" s="36"/>
      <c r="G32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32" s="51">
        <v>8</v>
      </c>
    </row>
    <row r="33" spans="1:8" ht="49.9" customHeight="1" thickTop="1" thickBot="1" x14ac:dyDescent="0.4">
      <c r="A33" s="1"/>
      <c r="B33" s="40">
        <v>45897</v>
      </c>
      <c r="C33" s="36"/>
      <c r="D33" s="36"/>
      <c r="E33" s="36"/>
      <c r="F33" s="36"/>
      <c r="G33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33" s="51">
        <v>8</v>
      </c>
    </row>
    <row r="34" spans="1:8" ht="49.9" customHeight="1" thickTop="1" thickBot="1" x14ac:dyDescent="0.4">
      <c r="A34" s="1"/>
      <c r="B34" s="40">
        <v>45898</v>
      </c>
      <c r="C34" s="36"/>
      <c r="D34" s="36"/>
      <c r="E34" s="36"/>
      <c r="F34" s="36"/>
      <c r="G34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45899</v>
      </c>
      <c r="C35" s="36"/>
      <c r="D35" s="36"/>
      <c r="E35" s="36"/>
      <c r="F35" s="36"/>
      <c r="G35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36" spans="1:8" ht="49.9" customHeight="1" thickTop="1" thickBot="1" x14ac:dyDescent="0.4">
      <c r="A36" s="1"/>
      <c r="B36" s="40">
        <v>45900</v>
      </c>
      <c r="C36" s="36"/>
      <c r="D36" s="36"/>
      <c r="E36" s="36"/>
      <c r="F36" s="36"/>
      <c r="G36" s="34">
        <f>IFERROR(IF(COUNT(TimeSheet345678910[[#This Row],[Time In]:[Time Out]])=4,(IF(TimeSheet345678910[[#This Row],[Time Out]]&lt;TimeSheet345678910[[#This Row],[Time In]],1,0)+TimeSheet345678910[[#This Row],[Time Out]])-TimeSheet345678910[[#This Row],[Lunch End]]+TimeSheet345678910[[#This Row],[Lunch Start]]-TimeSheet345678910[[#This Row],[Time In]],IF(AND(LEN(TimeSheet345678910[[#This Row],[Time In]])&lt;&gt;0,LEN(TimeSheet345678910[[#This Row],[Time Out]])&lt;&gt;0),(IF(TimeSheet345678910[[#This Row],[Time Out]]&lt;TimeSheet345678910[[#This Row],[Time In]],1,0)+TimeSheet345678910[[#This Row],[Time Out]])-TimeSheet345678910[[#This Row],[Time In]],0))*24,0)</f>
        <v>0</v>
      </c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ErrorMessage="1" sqref="B39:G1048576 F38:G38 F3:G4 B2 D2:E2 L2:XFD2 A2:A1048576 H1:XFD1 H3:XFD1048576 H2:I2 B6:G37" xr:uid="{B71B2F55-4709-4F18-B8AF-3C0FA2C0F27F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D98DA902-B511-4547-8C69-FB053B3C28C3}"/>
    <dataValidation allowBlank="1" showInputMessage="1" showErrorMessage="1" prompt="Title of this worksheet is in this cell.  Enter Employee and Manager details in cells below" sqref="B1" xr:uid="{67A4810F-7EE2-4E24-A481-241CB2691E0D}"/>
    <dataValidation allowBlank="1" showInputMessage="1" showErrorMessage="1" prompt="Enter Manager Name in this cell" sqref="B2" xr:uid="{1301CAA4-B694-400B-9F59-8D9E80547687}"/>
    <dataValidation allowBlank="1" showInputMessage="1" showErrorMessage="1" prompt="Enter Total Work Week Hours in cell below" sqref="B3" xr:uid="{E826ED49-DC55-4CF6-BBB5-3289EEE06B47}"/>
    <dataValidation allowBlank="1" showInputMessage="1" showErrorMessage="1" prompt="Total Hours Worked are automatically calculated in cell below" sqref="C3" xr:uid="{CD293587-41C4-458E-A638-BB4A9865F7F8}"/>
    <dataValidation allowBlank="1" showInputMessage="1" showErrorMessage="1" prompt="Regular Hours are automatically calculated in cell below" sqref="D3" xr:uid="{7EFC49E2-C941-494C-9821-01829133343B}"/>
    <dataValidation allowBlank="1" showInputMessage="1" showErrorMessage="1" prompt="Overtime Hours are automatically calculated in cell below" sqref="E3" xr:uid="{6CEDD891-574F-47E3-BCF8-65F55A9B8AC1}"/>
    <dataValidation allowBlank="1" showInputMessage="1" showErrorMessage="1" prompt="Enter Total Work Week Hours in this cell" sqref="B4" xr:uid="{5A9438E5-C131-4051-A3BA-E748FC02E6B8}"/>
    <dataValidation allowBlank="1" showInputMessage="1" showErrorMessage="1" prompt="Total Hours Worked are automatically calculated in this cell" sqref="C4" xr:uid="{15715445-DB0B-47BF-BFEB-CB0B14A10B1C}"/>
    <dataValidation allowBlank="1" showInputMessage="1" showErrorMessage="1" prompt="Regular Hours are automatically calculated in this cell" sqref="D4" xr:uid="{96E5CC30-86C8-4088-9862-F113653E235E}"/>
    <dataValidation allowBlank="1" showInputMessage="1" showErrorMessage="1" prompt="Overtime Hours are automatically calculated in this cell" sqref="E4" xr:uid="{A6E6CA59-F99A-4F03-A91F-B299A5C99A69}"/>
    <dataValidation allowBlank="1" showInputMessage="1" showErrorMessage="1" prompt="Enter Date in this column under this heading. Use heading filters to find specific entries" sqref="B5" xr:uid="{A92E3C05-449C-4EA1-BC61-65FFB0BB62A1}"/>
    <dataValidation allowBlank="1" showInputMessage="1" showErrorMessage="1" prompt="Enter Time In in this column under this heading" sqref="C5" xr:uid="{7AEEAFFE-2268-442F-AD64-56F03DD5473D}"/>
    <dataValidation allowBlank="1" showInputMessage="1" showErrorMessage="1" prompt="Enter Lunch Start time in this column under this heading" sqref="D5" xr:uid="{7A3F1D8D-B2CA-4625-86B6-0837725A2EE0}"/>
    <dataValidation allowBlank="1" showInputMessage="1" showErrorMessage="1" prompt="Enter Lunch End time in this column under this heading" sqref="E5" xr:uid="{452841E9-6D3B-472C-9949-23095FE7AA89}"/>
    <dataValidation allowBlank="1" showInputMessage="1" showErrorMessage="1" prompt="Enter Time Out in this column under this heading" sqref="F5" xr:uid="{D746CCFB-FC94-4E2F-8778-7F7136DA524E}"/>
    <dataValidation allowBlank="1" showInputMessage="1" showErrorMessage="1" prompt="Hours Worked are automatically calculated in this column under this heading" sqref="G5" xr:uid="{C511CF62-36E3-4294-8F67-FDCA5F4362D8}"/>
    <dataValidation allowBlank="1" showInputMessage="1" showErrorMessage="1" prompt="Enter Employee Name in this cell" sqref="D2" xr:uid="{31391847-3037-44AF-A32F-7392B1FC0193}"/>
    <dataValidation allowBlank="1" showInputMessage="1" showErrorMessage="1" prompt="Overtime hours are automatically calculated in this cell" sqref="E4" xr:uid="{626F5CC3-11A8-4A51-928F-83B5ECA10A41}"/>
    <dataValidation allowBlank="1" showInputMessage="1" showErrorMessage="1" prompt="Overtime hours are calculated in the cell below" sqref="E3" xr:uid="{1E915654-A904-41A1-85A4-A551380DA771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555F-90E3-4A46-BE86-A448C479B1AA}">
  <sheetPr>
    <tabColor theme="1"/>
    <pageSetUpPr fitToPage="1"/>
  </sheetPr>
  <dimension ref="A1:J37"/>
  <sheetViews>
    <sheetView showGridLines="0" topLeftCell="B1" zoomScaleNormal="100" workbookViewId="0">
      <selection activeCell="B3" sqref="A3:XFD4"/>
    </sheetView>
  </sheetViews>
  <sheetFormatPr defaultColWidth="8.6640625" defaultRowHeight="20.25" customHeight="1" x14ac:dyDescent="0.35"/>
  <cols>
    <col min="1" max="1" width="2.5546875" style="2" customWidth="1"/>
    <col min="2" max="2" width="40.33203125" style="6" customWidth="1"/>
    <col min="3" max="7" width="30.6640625" style="2" customWidth="1"/>
    <col min="8" max="8" width="8.6640625" style="51" customWidth="1"/>
    <col min="9" max="10" width="8.6640625" style="46"/>
    <col min="11" max="16384" width="8.6640625" style="2"/>
  </cols>
  <sheetData>
    <row r="1" spans="1:10" s="17" customFormat="1" ht="90" customHeight="1" thickTop="1" thickBot="1" x14ac:dyDescent="0.3">
      <c r="A1" s="16"/>
      <c r="B1" s="20" t="s">
        <v>5</v>
      </c>
      <c r="C1" s="20"/>
      <c r="D1" s="20"/>
      <c r="E1" s="20"/>
      <c r="F1" s="20"/>
      <c r="G1" s="20"/>
      <c r="H1" s="47"/>
      <c r="I1" s="41"/>
      <c r="J1" s="41"/>
    </row>
    <row r="2" spans="1:10" s="19" customFormat="1" ht="40.15" customHeight="1" thickTop="1" thickBot="1" x14ac:dyDescent="0.4">
      <c r="A2" s="18"/>
      <c r="B2" s="38" t="s">
        <v>13</v>
      </c>
      <c r="C2" s="38"/>
      <c r="D2" s="38"/>
      <c r="E2" s="38"/>
      <c r="F2" s="39">
        <v>45901</v>
      </c>
      <c r="G2" s="39">
        <v>45930</v>
      </c>
      <c r="H2" s="47"/>
      <c r="I2" s="42"/>
      <c r="J2" s="42"/>
    </row>
    <row r="3" spans="1:10" s="13" customFormat="1" ht="59.25" hidden="1" customHeight="1" thickTop="1" x14ac:dyDescent="0.35">
      <c r="A3" s="12"/>
      <c r="B3" s="25" t="s">
        <v>10</v>
      </c>
      <c r="C3" s="26" t="s">
        <v>12</v>
      </c>
      <c r="D3" s="26" t="s">
        <v>6</v>
      </c>
      <c r="E3" s="26" t="s">
        <v>7</v>
      </c>
      <c r="F3" s="27" t="s">
        <v>8</v>
      </c>
      <c r="G3" s="28" t="s">
        <v>9</v>
      </c>
      <c r="H3" s="48"/>
      <c r="I3" s="43"/>
      <c r="J3" s="43"/>
    </row>
    <row r="4" spans="1:10" s="15" customFormat="1" ht="27" hidden="1" customHeight="1" x14ac:dyDescent="0.35">
      <c r="A4" s="14"/>
      <c r="B4" s="29">
        <f>'AUG 2025'!G4</f>
        <v>-2004</v>
      </c>
      <c r="C4" s="21">
        <f>SUM(H6:H36)</f>
        <v>176</v>
      </c>
      <c r="D4" s="21">
        <f>SUM(TimeSheet34567891011[Hours Worked])</f>
        <v>8</v>
      </c>
      <c r="E4" s="21">
        <f>D4-WorkweekHours</f>
        <v>-168</v>
      </c>
      <c r="F4" s="22">
        <f>E4*1.5</f>
        <v>-252</v>
      </c>
      <c r="G4" s="30">
        <f>B4+F4</f>
        <v>-2256</v>
      </c>
      <c r="H4" s="49"/>
      <c r="I4" s="44"/>
      <c r="J4" s="44"/>
    </row>
    <row r="5" spans="1:10" s="4" customFormat="1" ht="48.75" customHeight="1" thickTop="1" thickBot="1" x14ac:dyDescent="0.3">
      <c r="A5" s="3"/>
      <c r="B5" s="31" t="s">
        <v>11</v>
      </c>
      <c r="C5" s="32" t="s">
        <v>0</v>
      </c>
      <c r="D5" s="32" t="s">
        <v>1</v>
      </c>
      <c r="E5" s="32" t="s">
        <v>2</v>
      </c>
      <c r="F5" s="32" t="s">
        <v>3</v>
      </c>
      <c r="G5" s="32" t="s">
        <v>4</v>
      </c>
      <c r="H5" s="50"/>
      <c r="I5" s="45"/>
      <c r="J5" s="45"/>
    </row>
    <row r="6" spans="1:10" ht="49.9" customHeight="1" thickTop="1" thickBot="1" x14ac:dyDescent="0.4">
      <c r="A6" s="1"/>
      <c r="B6" s="23">
        <v>45901</v>
      </c>
      <c r="C6" s="35">
        <v>0.35416666666666669</v>
      </c>
      <c r="D6" s="35">
        <v>0.54166666666666663</v>
      </c>
      <c r="E6" s="35">
        <v>0.5625</v>
      </c>
      <c r="F6" s="35">
        <v>0.70833333333333337</v>
      </c>
      <c r="G6" s="52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8</v>
      </c>
      <c r="H6" s="51">
        <v>8</v>
      </c>
    </row>
    <row r="7" spans="1:10" ht="49.9" customHeight="1" thickTop="1" thickBot="1" x14ac:dyDescent="0.4">
      <c r="A7" s="1"/>
      <c r="B7" s="40">
        <v>45902</v>
      </c>
      <c r="C7" s="36"/>
      <c r="D7" s="36"/>
      <c r="E7" s="36"/>
      <c r="F7" s="36"/>
      <c r="G7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7" s="51">
        <v>8</v>
      </c>
    </row>
    <row r="8" spans="1:10" ht="49.9" customHeight="1" thickTop="1" thickBot="1" x14ac:dyDescent="0.4">
      <c r="A8" s="1"/>
      <c r="B8" s="40">
        <v>45903</v>
      </c>
      <c r="C8" s="36"/>
      <c r="D8" s="36"/>
      <c r="E8" s="36"/>
      <c r="F8" s="36"/>
      <c r="G8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8" s="51">
        <v>8</v>
      </c>
    </row>
    <row r="9" spans="1:10" s="8" customFormat="1" ht="49.9" customHeight="1" thickTop="1" thickBot="1" x14ac:dyDescent="0.4">
      <c r="A9" s="7"/>
      <c r="B9" s="40">
        <v>45904</v>
      </c>
      <c r="C9" s="36"/>
      <c r="D9" s="36"/>
      <c r="E9" s="36"/>
      <c r="F9" s="36"/>
      <c r="G9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9" s="51">
        <v>8</v>
      </c>
      <c r="I9" s="46"/>
      <c r="J9" s="46"/>
    </row>
    <row r="10" spans="1:10" s="8" customFormat="1" ht="49.9" customHeight="1" thickTop="1" thickBot="1" x14ac:dyDescent="0.4">
      <c r="A10" s="7"/>
      <c r="B10" s="40">
        <v>45905</v>
      </c>
      <c r="C10" s="36"/>
      <c r="D10" s="36"/>
      <c r="E10" s="36"/>
      <c r="F10" s="36"/>
      <c r="G10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0" s="51">
        <v>8</v>
      </c>
      <c r="I10" s="46"/>
      <c r="J10" s="46"/>
    </row>
    <row r="11" spans="1:10" ht="49.9" customHeight="1" thickTop="1" thickBot="1" x14ac:dyDescent="0.4">
      <c r="A11" s="1"/>
      <c r="B11" s="40">
        <v>45906</v>
      </c>
      <c r="C11" s="36"/>
      <c r="D11" s="36"/>
      <c r="E11" s="36"/>
      <c r="F11" s="36"/>
      <c r="G11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12" spans="1:10" ht="49.9" customHeight="1" thickTop="1" thickBot="1" x14ac:dyDescent="0.4">
      <c r="A12" s="1"/>
      <c r="B12" s="40">
        <v>45907</v>
      </c>
      <c r="C12" s="36"/>
      <c r="D12" s="36"/>
      <c r="E12" s="36"/>
      <c r="F12" s="36"/>
      <c r="G12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13" spans="1:10" ht="49.9" customHeight="1" thickTop="1" thickBot="1" x14ac:dyDescent="0.4">
      <c r="A13" s="1"/>
      <c r="B13" s="40">
        <v>45908</v>
      </c>
      <c r="C13" s="36"/>
      <c r="D13" s="36"/>
      <c r="E13" s="36"/>
      <c r="F13" s="36"/>
      <c r="G13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3" s="51">
        <v>8</v>
      </c>
    </row>
    <row r="14" spans="1:10" ht="49.9" customHeight="1" thickTop="1" thickBot="1" x14ac:dyDescent="0.4">
      <c r="A14" s="1"/>
      <c r="B14" s="40">
        <v>45909</v>
      </c>
      <c r="C14" s="36"/>
      <c r="D14" s="36"/>
      <c r="E14" s="36"/>
      <c r="F14" s="36"/>
      <c r="G14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4" s="51">
        <v>8</v>
      </c>
    </row>
    <row r="15" spans="1:10" ht="49.9" customHeight="1" thickTop="1" thickBot="1" x14ac:dyDescent="0.4">
      <c r="A15" s="1"/>
      <c r="B15" s="40">
        <v>45910</v>
      </c>
      <c r="C15" s="36"/>
      <c r="D15" s="36"/>
      <c r="E15" s="36"/>
      <c r="F15" s="36"/>
      <c r="G15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5" s="51">
        <v>8</v>
      </c>
    </row>
    <row r="16" spans="1:10" s="8" customFormat="1" ht="49.9" customHeight="1" thickTop="1" thickBot="1" x14ac:dyDescent="0.4">
      <c r="A16" s="7"/>
      <c r="B16" s="40">
        <v>45911</v>
      </c>
      <c r="C16" s="36"/>
      <c r="D16" s="36"/>
      <c r="E16" s="36"/>
      <c r="F16" s="36"/>
      <c r="G16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6" s="51">
        <v>8</v>
      </c>
      <c r="I16" s="46"/>
      <c r="J16" s="46"/>
    </row>
    <row r="17" spans="1:10" s="8" customFormat="1" ht="49.9" customHeight="1" thickTop="1" thickBot="1" x14ac:dyDescent="0.4">
      <c r="A17" s="7"/>
      <c r="B17" s="40">
        <v>45912</v>
      </c>
      <c r="C17" s="36"/>
      <c r="D17" s="36"/>
      <c r="E17" s="36"/>
      <c r="F17" s="36"/>
      <c r="G17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17" s="51">
        <v>8</v>
      </c>
      <c r="I17" s="46"/>
      <c r="J17" s="46"/>
    </row>
    <row r="18" spans="1:10" ht="49.9" customHeight="1" thickTop="1" thickBot="1" x14ac:dyDescent="0.4">
      <c r="A18" s="1"/>
      <c r="B18" s="40">
        <v>45913</v>
      </c>
      <c r="C18" s="36"/>
      <c r="D18" s="36"/>
      <c r="E18" s="36"/>
      <c r="F18" s="36"/>
      <c r="G18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19" spans="1:10" ht="49.9" customHeight="1" thickTop="1" thickBot="1" x14ac:dyDescent="0.4">
      <c r="A19" s="1"/>
      <c r="B19" s="40">
        <v>45914</v>
      </c>
      <c r="C19" s="36"/>
      <c r="D19" s="36"/>
      <c r="E19" s="36"/>
      <c r="F19" s="36"/>
      <c r="G19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20" spans="1:10" ht="49.9" customHeight="1" thickTop="1" thickBot="1" x14ac:dyDescent="0.4">
      <c r="A20" s="1"/>
      <c r="B20" s="40">
        <v>45915</v>
      </c>
      <c r="C20" s="36"/>
      <c r="D20" s="36"/>
      <c r="E20" s="36"/>
      <c r="F20" s="36"/>
      <c r="G20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0" s="51">
        <v>8</v>
      </c>
    </row>
    <row r="21" spans="1:10" ht="49.9" customHeight="1" thickTop="1" thickBot="1" x14ac:dyDescent="0.4">
      <c r="A21" s="1"/>
      <c r="B21" s="40">
        <v>45916</v>
      </c>
      <c r="C21" s="36"/>
      <c r="D21" s="36"/>
      <c r="E21" s="36"/>
      <c r="F21" s="36"/>
      <c r="G21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1" s="51">
        <v>8</v>
      </c>
    </row>
    <row r="22" spans="1:10" ht="49.9" customHeight="1" thickTop="1" thickBot="1" x14ac:dyDescent="0.4">
      <c r="A22" s="1"/>
      <c r="B22" s="40">
        <v>45917</v>
      </c>
      <c r="C22" s="36"/>
      <c r="D22" s="36"/>
      <c r="E22" s="36"/>
      <c r="F22" s="36"/>
      <c r="G22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2" s="51">
        <v>8</v>
      </c>
    </row>
    <row r="23" spans="1:10" s="8" customFormat="1" ht="49.9" customHeight="1" thickTop="1" thickBot="1" x14ac:dyDescent="0.4">
      <c r="A23" s="7"/>
      <c r="B23" s="40">
        <v>45918</v>
      </c>
      <c r="C23" s="36"/>
      <c r="D23" s="36"/>
      <c r="E23" s="36"/>
      <c r="F23" s="36"/>
      <c r="G23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3" s="51">
        <v>8</v>
      </c>
      <c r="I23" s="46"/>
      <c r="J23" s="46"/>
    </row>
    <row r="24" spans="1:10" s="8" customFormat="1" ht="49.9" customHeight="1" thickTop="1" thickBot="1" x14ac:dyDescent="0.4">
      <c r="A24" s="7"/>
      <c r="B24" s="40">
        <v>45919</v>
      </c>
      <c r="C24" s="36"/>
      <c r="D24" s="36"/>
      <c r="E24" s="36"/>
      <c r="F24" s="36"/>
      <c r="G24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4" s="51">
        <v>8</v>
      </c>
      <c r="I24" s="46"/>
      <c r="J24" s="46"/>
    </row>
    <row r="25" spans="1:10" ht="49.9" customHeight="1" thickTop="1" thickBot="1" x14ac:dyDescent="0.4">
      <c r="A25" s="1"/>
      <c r="B25" s="40">
        <v>45920</v>
      </c>
      <c r="C25" s="36"/>
      <c r="D25" s="36"/>
      <c r="E25" s="36"/>
      <c r="F25" s="36"/>
      <c r="G25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26" spans="1:10" ht="49.9" customHeight="1" thickTop="1" thickBot="1" x14ac:dyDescent="0.4">
      <c r="A26" s="1"/>
      <c r="B26" s="40">
        <v>45921</v>
      </c>
      <c r="C26" s="36"/>
      <c r="D26" s="36"/>
      <c r="E26" s="36"/>
      <c r="F26" s="36"/>
      <c r="G26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27" spans="1:10" ht="49.9" customHeight="1" thickTop="1" thickBot="1" x14ac:dyDescent="0.4">
      <c r="A27" s="1"/>
      <c r="B27" s="40">
        <v>45922</v>
      </c>
      <c r="C27" s="36"/>
      <c r="D27" s="36"/>
      <c r="E27" s="36"/>
      <c r="F27" s="36"/>
      <c r="G27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7" s="51">
        <v>8</v>
      </c>
    </row>
    <row r="28" spans="1:10" ht="49.9" customHeight="1" thickTop="1" thickBot="1" x14ac:dyDescent="0.4">
      <c r="A28" s="1"/>
      <c r="B28" s="40">
        <v>45923</v>
      </c>
      <c r="C28" s="36"/>
      <c r="D28" s="36"/>
      <c r="E28" s="36"/>
      <c r="F28" s="36"/>
      <c r="G28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8" s="51">
        <v>8</v>
      </c>
    </row>
    <row r="29" spans="1:10" ht="49.9" customHeight="1" thickTop="1" thickBot="1" x14ac:dyDescent="0.4">
      <c r="A29" s="1"/>
      <c r="B29" s="40">
        <v>45924</v>
      </c>
      <c r="C29" s="36"/>
      <c r="D29" s="36"/>
      <c r="E29" s="36"/>
      <c r="F29" s="36"/>
      <c r="G29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29" s="51">
        <v>8</v>
      </c>
    </row>
    <row r="30" spans="1:10" s="8" customFormat="1" ht="49.9" customHeight="1" thickTop="1" thickBot="1" x14ac:dyDescent="0.4">
      <c r="A30" s="7"/>
      <c r="B30" s="40">
        <v>45925</v>
      </c>
      <c r="C30" s="36"/>
      <c r="D30" s="36"/>
      <c r="E30" s="36"/>
      <c r="F30" s="36"/>
      <c r="G30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30" s="51">
        <v>8</v>
      </c>
      <c r="I30" s="46"/>
      <c r="J30" s="46"/>
    </row>
    <row r="31" spans="1:10" s="8" customFormat="1" ht="49.9" customHeight="1" thickTop="1" thickBot="1" x14ac:dyDescent="0.4">
      <c r="A31" s="7"/>
      <c r="B31" s="40">
        <v>45926</v>
      </c>
      <c r="C31" s="36"/>
      <c r="D31" s="36"/>
      <c r="E31" s="36"/>
      <c r="F31" s="36"/>
      <c r="G31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31" s="51">
        <v>8</v>
      </c>
      <c r="I31" s="46"/>
      <c r="J31" s="46"/>
    </row>
    <row r="32" spans="1:10" ht="49.9" customHeight="1" thickTop="1" thickBot="1" x14ac:dyDescent="0.4">
      <c r="A32" s="1"/>
      <c r="B32" s="40">
        <v>45927</v>
      </c>
      <c r="C32" s="36"/>
      <c r="D32" s="36"/>
      <c r="E32" s="36"/>
      <c r="F32" s="36"/>
      <c r="G32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33" spans="1:8" ht="49.9" customHeight="1" thickTop="1" thickBot="1" x14ac:dyDescent="0.4">
      <c r="A33" s="1"/>
      <c r="B33" s="40">
        <v>45928</v>
      </c>
      <c r="C33" s="36"/>
      <c r="D33" s="36"/>
      <c r="E33" s="36"/>
      <c r="F33" s="36"/>
      <c r="G33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</row>
    <row r="34" spans="1:8" ht="49.9" customHeight="1" thickTop="1" thickBot="1" x14ac:dyDescent="0.4">
      <c r="A34" s="1"/>
      <c r="B34" s="40">
        <v>45929</v>
      </c>
      <c r="C34" s="36"/>
      <c r="D34" s="36"/>
      <c r="E34" s="36"/>
      <c r="F34" s="36"/>
      <c r="G34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34" s="51">
        <v>8</v>
      </c>
    </row>
    <row r="35" spans="1:8" ht="49.9" customHeight="1" thickTop="1" thickBot="1" x14ac:dyDescent="0.4">
      <c r="A35" s="1"/>
      <c r="B35" s="40">
        <v>45930</v>
      </c>
      <c r="C35" s="36"/>
      <c r="D35" s="36"/>
      <c r="E35" s="36"/>
      <c r="F35" s="36"/>
      <c r="G35" s="34">
        <f>IFERROR(IF(COUNT(TimeSheet34567891011[[#This Row],[Time In]:[Time Out]])=4,(IF(TimeSheet34567891011[[#This Row],[Time Out]]&lt;TimeSheet34567891011[[#This Row],[Time In]],1,0)+TimeSheet34567891011[[#This Row],[Time Out]])-TimeSheet34567891011[[#This Row],[Lunch End]]+TimeSheet34567891011[[#This Row],[Lunch Start]]-TimeSheet34567891011[[#This Row],[Time In]],IF(AND(LEN(TimeSheet34567891011[[#This Row],[Time In]])&lt;&gt;0,LEN(TimeSheet34567891011[[#This Row],[Time Out]])&lt;&gt;0),(IF(TimeSheet34567891011[[#This Row],[Time Out]]&lt;TimeSheet34567891011[[#This Row],[Time In]],1,0)+TimeSheet34567891011[[#This Row],[Time Out]])-TimeSheet34567891011[[#This Row],[Time In]],0))*24,0)</f>
        <v>0</v>
      </c>
      <c r="H35" s="51">
        <v>8</v>
      </c>
    </row>
    <row r="36" spans="1:8" ht="49.9" customHeight="1" thickTop="1" thickBot="1" x14ac:dyDescent="0.4">
      <c r="A36" s="1"/>
      <c r="B36" s="40"/>
      <c r="C36" s="36"/>
      <c r="D36" s="36"/>
      <c r="E36" s="36"/>
      <c r="F36" s="36"/>
      <c r="G36" s="34"/>
    </row>
    <row r="37" spans="1:8" ht="20.25" customHeight="1" thickTop="1" x14ac:dyDescent="0.35">
      <c r="B37" s="5"/>
      <c r="C37" s="1"/>
      <c r="D37" s="1"/>
      <c r="E37" s="1"/>
      <c r="F37" s="1"/>
      <c r="G37" s="1"/>
    </row>
  </sheetData>
  <mergeCells count="3">
    <mergeCell ref="B1:G1"/>
    <mergeCell ref="B2:C2"/>
    <mergeCell ref="D2:E2"/>
  </mergeCells>
  <dataValidations count="21">
    <dataValidation allowBlank="1" showInputMessage="1" showErrorMessage="1" prompt="Overtime hours are calculated in the cell below" sqref="E3" xr:uid="{B56F5A4B-42F2-4C05-9E7E-AF8A2A2D5F7E}"/>
    <dataValidation allowBlank="1" showInputMessage="1" showErrorMessage="1" prompt="Overtime hours are automatically calculated in this cell" sqref="E4" xr:uid="{5F57F535-32F5-44F7-8009-58D6842FE29F}"/>
    <dataValidation allowBlank="1" showInputMessage="1" showErrorMessage="1" prompt="Enter Employee Name in this cell" sqref="D2" xr:uid="{2E0B0383-1D1D-496C-BD6D-5F2367E06493}"/>
    <dataValidation allowBlank="1" showInputMessage="1" showErrorMessage="1" prompt="Hours Worked are automatically calculated in this column under this heading" sqref="G5" xr:uid="{29BDB1A2-F083-4FD2-9BBF-C6FD5774C9B2}"/>
    <dataValidation allowBlank="1" showInputMessage="1" showErrorMessage="1" prompt="Enter Time Out in this column under this heading" sqref="F5" xr:uid="{B824C18D-D563-4AD7-9F79-27BF8EC6C62B}"/>
    <dataValidation allowBlank="1" showInputMessage="1" showErrorMessage="1" prompt="Enter Lunch End time in this column under this heading" sqref="E5" xr:uid="{AE7D488A-99A1-40DE-8963-2750EF4E395E}"/>
    <dataValidation allowBlank="1" showInputMessage="1" showErrorMessage="1" prompt="Enter Lunch Start time in this column under this heading" sqref="D5" xr:uid="{BDCC0784-1633-40E8-BE65-6890633ACF95}"/>
    <dataValidation allowBlank="1" showInputMessage="1" showErrorMessage="1" prompt="Enter Time In in this column under this heading" sqref="C5" xr:uid="{5C380BF1-7CAA-4093-8012-93B1537E5A08}"/>
    <dataValidation allowBlank="1" showInputMessage="1" showErrorMessage="1" prompt="Enter Date in this column under this heading. Use heading filters to find specific entries" sqref="B5" xr:uid="{6BB5E7DF-D6AD-4B62-A90A-15434AFDB519}"/>
    <dataValidation allowBlank="1" showInputMessage="1" showErrorMessage="1" prompt="Overtime Hours are automatically calculated in this cell" sqref="E4" xr:uid="{D1ED2DA0-2731-4EC7-B22E-1592B1775A41}"/>
    <dataValidation allowBlank="1" showInputMessage="1" showErrorMessage="1" prompt="Regular Hours are automatically calculated in this cell" sqref="D4" xr:uid="{2C55AE4D-A5EF-4F50-9803-095571E2E727}"/>
    <dataValidation allowBlank="1" showInputMessage="1" showErrorMessage="1" prompt="Total Hours Worked are automatically calculated in this cell" sqref="C4" xr:uid="{58944711-019E-4FD3-86C6-D0CA07931BF1}"/>
    <dataValidation allowBlank="1" showInputMessage="1" showErrorMessage="1" prompt="Enter Total Work Week Hours in this cell" sqref="B4" xr:uid="{13D729D2-A095-42FE-A14B-7B78FD98B606}"/>
    <dataValidation allowBlank="1" showInputMessage="1" showErrorMessage="1" prompt="Overtime Hours are automatically calculated in cell below" sqref="E3" xr:uid="{B3FCBC95-3827-4576-B510-3EDA9F8992E6}"/>
    <dataValidation allowBlank="1" showInputMessage="1" showErrorMessage="1" prompt="Regular Hours are automatically calculated in cell below" sqref="D3" xr:uid="{3D4942A5-677D-4354-98B5-EC87FE96347B}"/>
    <dataValidation allowBlank="1" showInputMessage="1" showErrorMessage="1" prompt="Total Hours Worked are automatically calculated in cell below" sqref="C3" xr:uid="{CCBC90BD-0092-4384-A320-51F1A64B820B}"/>
    <dataValidation allowBlank="1" showInputMessage="1" showErrorMessage="1" prompt="Enter Total Work Week Hours in cell below" sqref="B3" xr:uid="{830B76E1-9D8E-4E29-9F2D-34210AF4EAE1}"/>
    <dataValidation allowBlank="1" showInputMessage="1" showErrorMessage="1" prompt="Enter Manager Name in this cell" sqref="B2" xr:uid="{747AFC72-C281-4EA6-B1A3-F262838D64B1}"/>
    <dataValidation allowBlank="1" showInputMessage="1" showErrorMessage="1" prompt="Title of this worksheet is in this cell.  Enter Employee and Manager details in cells below" sqref="B1" xr:uid="{368F8AC7-E6AD-4A2D-B715-56D6E4B6B856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9D8A082B-5F55-4AF1-ACA2-DF78CAE508C4}"/>
    <dataValidation allowBlank="1" showErrorMessage="1" sqref="B39:G1048576 F38:G38 F3:G4 B2 D2:E2 L2:XFD2 A2:A1048576 H1:XFD1 H3:XFD1048576 H2:I2 B6:G37" xr:uid="{C32A2679-AD97-4860-998D-DC334B0E8BBF}"/>
  </dataValidations>
  <printOptions horizontalCentered="1"/>
  <pageMargins left="0.4" right="0.4" top="0.4" bottom="0.4" header="0.3" footer="0.3"/>
  <pageSetup scale="37" fitToHeight="0" orientation="portrait" horizontalDpi="300" verticalDpi="300" r:id="rId1"/>
  <headerFooter differentFirst="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1FD43-5002-4234-983F-ADFAEA3AE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A1220-9CF2-4B0B-8E70-BE423159CF3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0204948-B1D1-465D-BD00-E37264820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TM10000091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48</vt:i4>
      </vt:variant>
    </vt:vector>
  </HeadingPairs>
  <TitlesOfParts>
    <vt:vector size="60" baseType="lpstr">
      <vt:lpstr>JAN 2025</vt:lpstr>
      <vt:lpstr>FEB 2025</vt:lpstr>
      <vt:lpstr>MAR 2025</vt:lpstr>
      <vt:lpstr>APR 2025</vt:lpstr>
      <vt:lpstr>MAY 2025</vt:lpstr>
      <vt:lpstr>JUN 2025</vt:lpstr>
      <vt:lpstr>JUL 2025</vt:lpstr>
      <vt:lpstr>AUG 2025</vt:lpstr>
      <vt:lpstr>SEP 2025</vt:lpstr>
      <vt:lpstr>OCT 2025</vt:lpstr>
      <vt:lpstr>NOV 2025</vt:lpstr>
      <vt:lpstr>DEC 2025</vt:lpstr>
      <vt:lpstr>'APR 2025'!ColumnTitle1</vt:lpstr>
      <vt:lpstr>'AUG 2025'!ColumnTitle1</vt:lpstr>
      <vt:lpstr>'DEC 2025'!ColumnTitle1</vt:lpstr>
      <vt:lpstr>'FEB 2025'!ColumnTitle1</vt:lpstr>
      <vt:lpstr>'JAN 2025'!ColumnTitle1</vt:lpstr>
      <vt:lpstr>'JUL 2025'!ColumnTitle1</vt:lpstr>
      <vt:lpstr>'JUN 2025'!ColumnTitle1</vt:lpstr>
      <vt:lpstr>'MAR 2025'!ColumnTitle1</vt:lpstr>
      <vt:lpstr>'MAY 2025'!ColumnTitle1</vt:lpstr>
      <vt:lpstr>'NOV 2025'!ColumnTitle1</vt:lpstr>
      <vt:lpstr>'OCT 2025'!ColumnTitle1</vt:lpstr>
      <vt:lpstr>'SEP 2025'!ColumnTitle1</vt:lpstr>
      <vt:lpstr>'APR 2025'!ColumnTitleRegion1..E6.1</vt:lpstr>
      <vt:lpstr>'AUG 2025'!ColumnTitleRegion1..E6.1</vt:lpstr>
      <vt:lpstr>'DEC 2025'!ColumnTitleRegion1..E6.1</vt:lpstr>
      <vt:lpstr>'FEB 2025'!ColumnTitleRegion1..E6.1</vt:lpstr>
      <vt:lpstr>'JAN 2025'!ColumnTitleRegion1..E6.1</vt:lpstr>
      <vt:lpstr>'JUL 2025'!ColumnTitleRegion1..E6.1</vt:lpstr>
      <vt:lpstr>'JUN 2025'!ColumnTitleRegion1..E6.1</vt:lpstr>
      <vt:lpstr>'MAR 2025'!ColumnTitleRegion1..E6.1</vt:lpstr>
      <vt:lpstr>'MAY 2025'!ColumnTitleRegion1..E6.1</vt:lpstr>
      <vt:lpstr>'NOV 2025'!ColumnTitleRegion1..E6.1</vt:lpstr>
      <vt:lpstr>'OCT 2025'!ColumnTitleRegion1..E6.1</vt:lpstr>
      <vt:lpstr>'SEP 2025'!ColumnTitleRegion1..E6.1</vt:lpstr>
      <vt:lpstr>'APR 2025'!Print_Titles</vt:lpstr>
      <vt:lpstr>'AUG 2025'!Print_Titles</vt:lpstr>
      <vt:lpstr>'DEC 2025'!Print_Titles</vt:lpstr>
      <vt:lpstr>'FEB 2025'!Print_Titles</vt:lpstr>
      <vt:lpstr>'JAN 2025'!Print_Titles</vt:lpstr>
      <vt:lpstr>'JUL 2025'!Print_Titles</vt:lpstr>
      <vt:lpstr>'JUN 2025'!Print_Titles</vt:lpstr>
      <vt:lpstr>'MAR 2025'!Print_Titles</vt:lpstr>
      <vt:lpstr>'MAY 2025'!Print_Titles</vt:lpstr>
      <vt:lpstr>'NOV 2025'!Print_Titles</vt:lpstr>
      <vt:lpstr>'OCT 2025'!Print_Titles</vt:lpstr>
      <vt:lpstr>'SEP 2025'!Print_Titles</vt:lpstr>
      <vt:lpstr>'APR 2025'!WorkweekHours</vt:lpstr>
      <vt:lpstr>'AUG 2025'!WorkweekHours</vt:lpstr>
      <vt:lpstr>'DEC 2025'!WorkweekHours</vt:lpstr>
      <vt:lpstr>'FEB 2025'!WorkweekHours</vt:lpstr>
      <vt:lpstr>'JAN 2025'!WorkweekHours</vt:lpstr>
      <vt:lpstr>'JUL 2025'!WorkweekHours</vt:lpstr>
      <vt:lpstr>'JUN 2025'!WorkweekHours</vt:lpstr>
      <vt:lpstr>'MAR 2025'!WorkweekHours</vt:lpstr>
      <vt:lpstr>'MAY 2025'!WorkweekHours</vt:lpstr>
      <vt:lpstr>'NOV 2025'!WorkweekHours</vt:lpstr>
      <vt:lpstr>'OCT 2025'!WorkweekHours</vt:lpstr>
      <vt:lpstr>'SEP 2025'!WorkweekHours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2025-01-20T21:07:19Z</dcterms:created>
  <dcterms:modified xsi:type="dcterms:W3CDTF">2025-01-21T01:44:14Z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